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esa\Downloads\"/>
    </mc:Choice>
  </mc:AlternateContent>
  <xr:revisionPtr revIDLastSave="0" documentId="8_{A8CFD4AC-40CB-4C38-9CB2-355B2A1FF959}" xr6:coauthVersionLast="47" xr6:coauthVersionMax="47" xr10:uidLastSave="{00000000-0000-0000-0000-000000000000}"/>
  <bookViews>
    <workbookView xWindow="-120" yWindow="-120" windowWidth="29040" windowHeight="15720" xr2:uid="{57A8A10B-D662-4326-99DF-6AA97ABDB487}"/>
  </bookViews>
  <sheets>
    <sheet name="Fleet 04102026" sheetId="1" r:id="rId1"/>
    <sheet name="Terminals" sheetId="5" r:id="rId2"/>
  </sheets>
  <definedNames>
    <definedName name="_xlnm._FilterDatabase" localSheetId="0" hidden="1">'Fleet 04102026'!$A$1:$AC$118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1" l="1"/>
  <c r="D5" i="5"/>
  <c r="E5" i="5"/>
  <c r="F5" i="5"/>
  <c r="D6" i="5"/>
  <c r="E6" i="5"/>
  <c r="F6" i="5"/>
  <c r="D11" i="5"/>
  <c r="E11" i="5"/>
  <c r="D25" i="5"/>
  <c r="E25" i="5"/>
  <c r="F25" i="5"/>
  <c r="D31" i="5"/>
  <c r="E31" i="5"/>
  <c r="D33" i="5"/>
  <c r="E33" i="5"/>
  <c r="F33" i="5"/>
  <c r="G113" i="1"/>
  <c r="E113" i="1"/>
  <c r="D113" i="1"/>
  <c r="H94" i="1"/>
  <c r="I95" i="1"/>
  <c r="H95" i="1"/>
  <c r="G95" i="1"/>
  <c r="F95" i="1"/>
  <c r="I96" i="1"/>
  <c r="H96" i="1"/>
  <c r="I94" i="1"/>
  <c r="I93" i="1"/>
  <c r="H93" i="1"/>
  <c r="G94" i="1"/>
  <c r="G96" i="1"/>
  <c r="G93" i="1"/>
  <c r="F96" i="1"/>
  <c r="F94" i="1"/>
  <c r="F93" i="1"/>
  <c r="E96" i="1"/>
  <c r="E95" i="1"/>
  <c r="E94" i="1"/>
  <c r="E93" i="1"/>
  <c r="I88" i="1" l="1"/>
  <c r="H88" i="1"/>
  <c r="G88" i="1"/>
  <c r="E88" i="1"/>
  <c r="D88" i="1"/>
  <c r="I79" i="1"/>
  <c r="H79" i="1"/>
  <c r="G79" i="1"/>
  <c r="E79" i="1"/>
  <c r="D79" i="1"/>
  <c r="E97" i="1" l="1"/>
  <c r="G97" i="1"/>
  <c r="I97" i="1"/>
  <c r="H97" i="1"/>
  <c r="F97" i="1"/>
  <c r="C113" i="1"/>
</calcChain>
</file>

<file path=xl/sharedStrings.xml><?xml version="1.0" encoding="utf-8"?>
<sst xmlns="http://schemas.openxmlformats.org/spreadsheetml/2006/main" count="428" uniqueCount="179">
  <si>
    <t>STAINLESS</t>
  </si>
  <si>
    <t>VESSEL TYPE</t>
  </si>
  <si>
    <t>CHEMICAL TANKERS</t>
  </si>
  <si>
    <t>DWT</t>
  </si>
  <si>
    <t>BUILT</t>
  </si>
  <si>
    <t>OWNERSHIP</t>
  </si>
  <si>
    <t>CBM</t>
  </si>
  <si>
    <t>STEEL, CBM</t>
  </si>
  <si>
    <t>TANKS</t>
  </si>
  <si>
    <t>Super-segregator</t>
  </si>
  <si>
    <t>POLAND</t>
  </si>
  <si>
    <t>Bow Sea</t>
  </si>
  <si>
    <t>Owned</t>
  </si>
  <si>
    <t>Coated</t>
  </si>
  <si>
    <t>Bow Summer</t>
  </si>
  <si>
    <t>FLUMAR</t>
  </si>
  <si>
    <t>Flumar Brasil</t>
  </si>
  <si>
    <t>Bow Saga</t>
  </si>
  <si>
    <t>MIPO</t>
  </si>
  <si>
    <t>Bow Triumph</t>
  </si>
  <si>
    <t>Bareboat</t>
  </si>
  <si>
    <t>Bow Sirius</t>
  </si>
  <si>
    <t>Bow Trident</t>
  </si>
  <si>
    <t>Bow Star</t>
  </si>
  <si>
    <t>Bow Tribute</t>
  </si>
  <si>
    <t>Bow Sky</t>
  </si>
  <si>
    <t>Bow Trajectory</t>
  </si>
  <si>
    <t>Bow Spring</t>
  </si>
  <si>
    <t>SLS</t>
  </si>
  <si>
    <t>Bow Elm</t>
  </si>
  <si>
    <t>Bow Sun</t>
  </si>
  <si>
    <t>Bow Lind</t>
  </si>
  <si>
    <t>KVAERNER</t>
  </si>
  <si>
    <t>Bow Chain</t>
  </si>
  <si>
    <t>Regional</t>
  </si>
  <si>
    <t>Bow Cardinal</t>
  </si>
  <si>
    <t>OT 16-17 x 20-30</t>
  </si>
  <si>
    <t>Bow Condor</t>
  </si>
  <si>
    <t>Bow Firda</t>
  </si>
  <si>
    <t>Bow Fortune</t>
  </si>
  <si>
    <t>Bow Flora</t>
  </si>
  <si>
    <t>Bow Cecil</t>
  </si>
  <si>
    <t>Total Chemical Tankers:</t>
  </si>
  <si>
    <t>CP 40</t>
  </si>
  <si>
    <t>Bow Hercules</t>
  </si>
  <si>
    <t>Bow Gemini</t>
  </si>
  <si>
    <t>Bow Aquarius</t>
  </si>
  <si>
    <t>3rd party*</t>
  </si>
  <si>
    <t>Bow Capricorn</t>
  </si>
  <si>
    <t>HUDONG 49</t>
  </si>
  <si>
    <t>Bow Orion</t>
  </si>
  <si>
    <t>Large Stainless steel</t>
  </si>
  <si>
    <t>Bow Agathe</t>
  </si>
  <si>
    <t>Pool</t>
  </si>
  <si>
    <t>Bow Olympus</t>
  </si>
  <si>
    <t>Bow Caroline</t>
  </si>
  <si>
    <t>Bow Odyssey</t>
  </si>
  <si>
    <t>Bow Hector</t>
  </si>
  <si>
    <t>Bow Optima</t>
  </si>
  <si>
    <t>HUDONG 40</t>
  </si>
  <si>
    <t>Bow Explorer</t>
  </si>
  <si>
    <t>Bow Excellence</t>
  </si>
  <si>
    <t>TC 35 X 28</t>
  </si>
  <si>
    <t>Bow Persistent</t>
  </si>
  <si>
    <t>Bow Performer</t>
  </si>
  <si>
    <t>Bow Prosper</t>
  </si>
  <si>
    <t>Bow Precision</t>
  </si>
  <si>
    <t>Bow Harmony</t>
  </si>
  <si>
    <t>Bow Compass</t>
  </si>
  <si>
    <t>TC 30 X 28</t>
  </si>
  <si>
    <t>Bow Engineer</t>
  </si>
  <si>
    <t>Bow Architect</t>
  </si>
  <si>
    <t>Medium Stainless steel</t>
  </si>
  <si>
    <t>CP 25</t>
  </si>
  <si>
    <t>Southern Quokka</t>
  </si>
  <si>
    <t>Southern Owl</t>
  </si>
  <si>
    <t>Southern Puma</t>
  </si>
  <si>
    <t>Southern Shark</t>
  </si>
  <si>
    <t>Bow Platinum</t>
  </si>
  <si>
    <t>Bow Neon</t>
  </si>
  <si>
    <t>Bow Titanium</t>
  </si>
  <si>
    <t>Bow Palladium</t>
  </si>
  <si>
    <t>Total 3rd party:</t>
  </si>
  <si>
    <t>Bow Tungsten</t>
  </si>
  <si>
    <t>* Pool participation and commercial management</t>
  </si>
  <si>
    <t>Flumar Maceio</t>
  </si>
  <si>
    <t>DISPONENT OWNERSHIP SUMMARIZED</t>
  </si>
  <si>
    <t>NUMBER</t>
  </si>
  <si>
    <t>Moyra</t>
  </si>
  <si>
    <t>Bow Endeavor</t>
  </si>
  <si>
    <t>Time charter</t>
  </si>
  <si>
    <t>Southern Xantis</t>
  </si>
  <si>
    <t>Bow Cheetah</t>
  </si>
  <si>
    <t>Bow Panther</t>
  </si>
  <si>
    <t>Bow Lion</t>
  </si>
  <si>
    <t>Bow Leopard</t>
  </si>
  <si>
    <t>CHEMICAL TANKER NEWBUILDINGS ON ORDER:</t>
  </si>
  <si>
    <t>STAINLESS STEEL, CBM</t>
  </si>
  <si>
    <t>DELIVERY</t>
  </si>
  <si>
    <t>Total newbuildings:</t>
  </si>
  <si>
    <t xml:space="preserve">TANK TERMINALS </t>
  </si>
  <si>
    <t>LOCATION</t>
  </si>
  <si>
    <t>OWNERSHIP¹</t>
  </si>
  <si>
    <t>Odfjell Terminals (Houston) Inc.</t>
  </si>
  <si>
    <t>Houston, USA</t>
  </si>
  <si>
    <t>Odfjell Terminals (Charleston) LLC</t>
  </si>
  <si>
    <t>Charleston, USA</t>
  </si>
  <si>
    <t>Odfjell Terminals (Korea) Co. Ltd</t>
  </si>
  <si>
    <t>Ulsan, Korea</t>
  </si>
  <si>
    <t>Noord Natie Terminals NV</t>
  </si>
  <si>
    <t>Antwerp, Belgium</t>
  </si>
  <si>
    <t>Total terminals</t>
  </si>
  <si>
    <t>4 terminals</t>
  </si>
  <si>
    <t xml:space="preserve">PROJECTS AND EXPANSIONS TANK TERMINALS </t>
  </si>
  <si>
    <t>Total expansion tank terminals partly owned by related parties</t>
  </si>
  <si>
    <t>TANK TERMINALS PARTLY OWNED BY RELATED PARTIES</t>
  </si>
  <si>
    <t>Depositos Quimicos Mineros S.A.</t>
  </si>
  <si>
    <t>Callao, Peru</t>
  </si>
  <si>
    <t>Granel Quimica Ltda</t>
  </si>
  <si>
    <t>Rio Grande, Brazil</t>
  </si>
  <si>
    <t>Sao Luis, Brazil</t>
  </si>
  <si>
    <t>Ladario, Brazil</t>
  </si>
  <si>
    <t>Teresina, Brazil</t>
  </si>
  <si>
    <t>Palmas, Brazil</t>
  </si>
  <si>
    <t>Santos, Brazil</t>
  </si>
  <si>
    <t>Odfjell Terminals Tagsa S.A.</t>
  </si>
  <si>
    <t>Campana, Argentina</t>
  </si>
  <si>
    <t>Terquim S.A.</t>
  </si>
  <si>
    <t>San Antonio, Chile</t>
  </si>
  <si>
    <t>Mejillones, Chile</t>
  </si>
  <si>
    <t xml:space="preserve">Total tank terminals partly owned by related parties </t>
  </si>
  <si>
    <t>10 terminals</t>
  </si>
  <si>
    <t>PROJECTS AND EXPANSIONS TANK TERMINALS 
PARTLY OWNED BY RELATED PARTIES</t>
  </si>
  <si>
    <t>Grand total (incl. related tank terminals partly owned by related parties)</t>
  </si>
  <si>
    <t>14 existing terminals</t>
  </si>
  <si>
    <t>¹Odfjell SE's indirect ownership share</t>
  </si>
  <si>
    <t xml:space="preserve">Santos </t>
  </si>
  <si>
    <t>Bareboat/ Financial lease</t>
  </si>
  <si>
    <t>Time Charter/ Operational lease</t>
  </si>
  <si>
    <t>Bareboat/ Operational lease</t>
  </si>
  <si>
    <t>Total Operated Chemical Tankers:</t>
  </si>
  <si>
    <t>Bow Lynx</t>
  </si>
  <si>
    <t>Bow Jaguar</t>
  </si>
  <si>
    <t>Bow Cougar</t>
  </si>
  <si>
    <t>2026-2027</t>
  </si>
  <si>
    <t>2027-2028</t>
  </si>
  <si>
    <t>Bow Tiger</t>
  </si>
  <si>
    <t>Bow Victory</t>
  </si>
  <si>
    <t>CP 20</t>
  </si>
  <si>
    <t>Bow Glory</t>
  </si>
  <si>
    <t xml:space="preserve"> Kitanihon </t>
  </si>
  <si>
    <t xml:space="preserve"> Time Charter </t>
  </si>
  <si>
    <t xml:space="preserve"> Asakawa </t>
  </si>
  <si>
    <t xml:space="preserve"> Fukuoka </t>
  </si>
  <si>
    <t xml:space="preserve"> Dingheng </t>
  </si>
  <si>
    <t xml:space="preserve"> Owned </t>
  </si>
  <si>
    <t xml:space="preserve"> Shin Kurushima </t>
  </si>
  <si>
    <t xml:space="preserve"> Yamic </t>
  </si>
  <si>
    <t>3Q26</t>
  </si>
  <si>
    <t>Santa Helena de Goias</t>
  </si>
  <si>
    <t>2Q25</t>
  </si>
  <si>
    <t>3Q25</t>
  </si>
  <si>
    <t>SCHEDULED COMPLETION</t>
  </si>
  <si>
    <t>NUMBER 
OF TANKS</t>
  </si>
  <si>
    <t>2H26</t>
  </si>
  <si>
    <t>E5</t>
  </si>
  <si>
    <t>2H25</t>
  </si>
  <si>
    <t>Tankpit-Q</t>
  </si>
  <si>
    <t>Bow Mercury</t>
  </si>
  <si>
    <t>Bow Success</t>
  </si>
  <si>
    <t>CP 33</t>
  </si>
  <si>
    <t>Vessel Class</t>
  </si>
  <si>
    <t>Bow Ocelot</t>
  </si>
  <si>
    <t>2027-2029</t>
  </si>
  <si>
    <t>2026</t>
  </si>
  <si>
    <t>Bow Fighter</t>
  </si>
  <si>
    <t>Bow Luna</t>
  </si>
  <si>
    <t>Bow Erikson</t>
  </si>
  <si>
    <t>Fleet list, updated April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</si>
</sst>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#\ ##0_-;\-* #\ ###\ ##0_-;_-* &quot;-&quot;_-;_-@_-"/>
    <numFmt numFmtId="165" formatCode="0_ ;\-0\ "/>
  </numFmts>
  <fonts count="6" x14ac:knownFonts="1">
    <font>
      <sz val="10"/>
      <name val="Arial"/>
    </font>
    <font>
      <b/>
      <sz val="11"/>
      <name val="Roboto"/>
    </font>
    <font>
      <b/>
      <sz val="10"/>
      <name val="Roboto"/>
    </font>
    <font>
      <sz val="10"/>
      <name val="Roboto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164" fontId="1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/>
    <xf numFmtId="164" fontId="2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64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3" fontId="3" fillId="2" borderId="0" xfId="1" applyNumberFormat="1" applyFont="1" applyFill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3" fontId="3" fillId="2" borderId="0" xfId="0" applyNumberFormat="1" applyFont="1" applyFill="1"/>
    <xf numFmtId="3" fontId="2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/>
    <xf numFmtId="1" fontId="3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5" fillId="2" borderId="6" xfId="1" applyNumberFormat="1" applyFont="1" applyFill="1" applyBorder="1"/>
    <xf numFmtId="164" fontId="5" fillId="2" borderId="6" xfId="1" applyNumberFormat="1" applyFont="1" applyFill="1" applyBorder="1" applyAlignment="1">
      <alignment horizontal="left"/>
    </xf>
    <xf numFmtId="0" fontId="4" fillId="0" borderId="0" xfId="1"/>
    <xf numFmtId="164" fontId="4" fillId="2" borderId="0" xfId="1" applyNumberFormat="1" applyFill="1"/>
    <xf numFmtId="164" fontId="4" fillId="2" borderId="0" xfId="1" applyNumberFormat="1" applyFill="1" applyAlignment="1">
      <alignment horizontal="left"/>
    </xf>
    <xf numFmtId="164" fontId="5" fillId="2" borderId="7" xfId="1" applyNumberFormat="1" applyFont="1" applyFill="1" applyBorder="1"/>
    <xf numFmtId="164" fontId="5" fillId="2" borderId="7" xfId="1" applyNumberFormat="1" applyFont="1" applyFill="1" applyBorder="1" applyAlignment="1">
      <alignment horizontal="left"/>
    </xf>
    <xf numFmtId="164" fontId="5" fillId="2" borderId="0" xfId="1" applyNumberFormat="1" applyFont="1" applyFill="1"/>
    <xf numFmtId="164" fontId="5" fillId="2" borderId="6" xfId="1" applyNumberFormat="1" applyFont="1" applyFill="1" applyBorder="1" applyAlignment="1">
      <alignment wrapText="1"/>
    </xf>
    <xf numFmtId="164" fontId="5" fillId="2" borderId="6" xfId="1" applyNumberFormat="1" applyFont="1" applyFill="1" applyBorder="1" applyAlignment="1">
      <alignment horizontal="left" wrapText="1"/>
    </xf>
    <xf numFmtId="164" fontId="4" fillId="2" borderId="0" xfId="1" applyNumberFormat="1" applyFill="1" applyAlignment="1">
      <alignment wrapText="1"/>
    </xf>
    <xf numFmtId="0" fontId="4" fillId="2" borderId="0" xfId="1" applyFill="1"/>
    <xf numFmtId="0" fontId="4" fillId="2" borderId="0" xfId="1" applyFill="1" applyAlignment="1">
      <alignment horizontal="center"/>
    </xf>
    <xf numFmtId="164" fontId="5" fillId="2" borderId="5" xfId="1" applyNumberFormat="1" applyFont="1" applyFill="1" applyBorder="1"/>
    <xf numFmtId="164" fontId="2" fillId="2" borderId="0" xfId="0" applyNumberFormat="1" applyFont="1" applyFill="1" applyAlignment="1">
      <alignment horizontal="center" wrapText="1"/>
    </xf>
    <xf numFmtId="3" fontId="2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3" fontId="5" fillId="2" borderId="5" xfId="1" applyNumberFormat="1" applyFont="1" applyFill="1" applyBorder="1" applyAlignment="1">
      <alignment horizontal="right"/>
    </xf>
    <xf numFmtId="3" fontId="4" fillId="2" borderId="5" xfId="1" applyNumberFormat="1" applyFill="1" applyBorder="1" applyAlignment="1">
      <alignment horizontal="right"/>
    </xf>
    <xf numFmtId="0" fontId="4" fillId="2" borderId="0" xfId="1" applyFill="1" applyAlignment="1">
      <alignment horizontal="right"/>
    </xf>
    <xf numFmtId="3" fontId="5" fillId="2" borderId="7" xfId="1" applyNumberFormat="1" applyFont="1" applyFill="1" applyBorder="1" applyAlignment="1">
      <alignment horizontal="right"/>
    </xf>
    <xf numFmtId="3" fontId="4" fillId="2" borderId="7" xfId="1" applyNumberFormat="1" applyFill="1" applyBorder="1" applyAlignment="1">
      <alignment horizontal="right"/>
    </xf>
    <xf numFmtId="3" fontId="4" fillId="2" borderId="0" xfId="1" applyNumberFormat="1" applyFill="1" applyAlignment="1">
      <alignment horizontal="right" wrapText="1"/>
    </xf>
    <xf numFmtId="3" fontId="4" fillId="2" borderId="0" xfId="1" applyNumberFormat="1" applyFill="1" applyAlignment="1">
      <alignment horizontal="right"/>
    </xf>
    <xf numFmtId="3" fontId="5" fillId="2" borderId="6" xfId="1" applyNumberFormat="1" applyFont="1" applyFill="1" applyBorder="1" applyAlignment="1">
      <alignment horizontal="right" wrapText="1"/>
    </xf>
    <xf numFmtId="3" fontId="5" fillId="2" borderId="6" xfId="1" applyNumberFormat="1" applyFont="1" applyFill="1" applyBorder="1" applyAlignment="1">
      <alignment horizontal="right"/>
    </xf>
    <xf numFmtId="3" fontId="5" fillId="2" borderId="0" xfId="1" applyNumberFormat="1" applyFont="1" applyFill="1" applyAlignment="1" applyProtection="1">
      <alignment horizontal="right"/>
      <protection locked="0"/>
    </xf>
    <xf numFmtId="3" fontId="5" fillId="2" borderId="0" xfId="1" applyNumberFormat="1" applyFont="1" applyFill="1" applyAlignment="1">
      <alignment horizontal="right"/>
    </xf>
    <xf numFmtId="9" fontId="4" fillId="2" borderId="0" xfId="2" applyFont="1" applyFill="1" applyAlignment="1">
      <alignment horizontal="right"/>
    </xf>
    <xf numFmtId="9" fontId="4" fillId="2" borderId="0" xfId="2" applyFont="1" applyFill="1" applyBorder="1" applyAlignment="1">
      <alignment horizontal="right"/>
    </xf>
    <xf numFmtId="9" fontId="5" fillId="2" borderId="6" xfId="2" applyFont="1" applyFill="1" applyBorder="1" applyAlignment="1">
      <alignment horizontal="right"/>
    </xf>
    <xf numFmtId="164" fontId="4" fillId="2" borderId="0" xfId="1" applyNumberFormat="1" applyFill="1" applyAlignment="1">
      <alignment horizontal="right"/>
    </xf>
    <xf numFmtId="3" fontId="4" fillId="0" borderId="0" xfId="1" applyNumberFormat="1" applyAlignment="1">
      <alignment horizontal="right"/>
    </xf>
    <xf numFmtId="164" fontId="4" fillId="0" borderId="0" xfId="1" applyNumberFormat="1"/>
    <xf numFmtId="9" fontId="5" fillId="2" borderId="0" xfId="2" applyFont="1" applyFill="1" applyBorder="1" applyAlignment="1">
      <alignment horizontal="right"/>
    </xf>
    <xf numFmtId="9" fontId="5" fillId="2" borderId="7" xfId="2" applyFont="1" applyFill="1" applyBorder="1" applyAlignment="1">
      <alignment horizontal="right"/>
    </xf>
    <xf numFmtId="3" fontId="4" fillId="0" borderId="0" xfId="1" applyNumberFormat="1"/>
    <xf numFmtId="49" fontId="5" fillId="2" borderId="6" xfId="1" applyNumberFormat="1" applyFont="1" applyFill="1" applyBorder="1" applyAlignment="1">
      <alignment horizontal="right" wrapText="1"/>
    </xf>
    <xf numFmtId="164" fontId="5" fillId="2" borderId="6" xfId="1" applyNumberFormat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E704F2A5-1039-4D8F-BC5A-C3BC467E0085}"/>
    <cellStyle name="Percent 2" xfId="2" xr:uid="{3FC3E78E-201E-408D-9C62-55976BA270D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13A90-7E86-467E-8605-3624A5CF1970}">
  <sheetPr>
    <pageSetUpPr fitToPage="1"/>
  </sheetPr>
  <dimension ref="A1:AC118"/>
  <sheetViews>
    <sheetView tabSelected="1" zoomScaleNormal="100" workbookViewId="0"/>
  </sheetViews>
  <sheetFormatPr defaultColWidth="8.85546875" defaultRowHeight="15" x14ac:dyDescent="0.3"/>
  <cols>
    <col min="1" max="1" width="26.85546875" style="5" customWidth="1"/>
    <col min="2" max="2" width="44.5703125" style="5" customWidth="1"/>
    <col min="3" max="3" width="23.140625" style="5" customWidth="1"/>
    <col min="4" max="4" width="10" style="5" bestFit="1" customWidth="1"/>
    <col min="5" max="5" width="8.85546875" style="5" customWidth="1"/>
    <col min="6" max="6" width="30.5703125" style="5" bestFit="1" customWidth="1"/>
    <col min="7" max="7" width="9.7109375" style="5" bestFit="1" customWidth="1"/>
    <col min="8" max="8" width="20.85546875" style="5" customWidth="1"/>
    <col min="9" max="9" width="13.85546875" style="5" customWidth="1"/>
    <col min="10" max="10" width="17.140625" style="5" bestFit="1" customWidth="1"/>
    <col min="11" max="11" width="11.5703125" style="5" bestFit="1" customWidth="1"/>
    <col min="12" max="12" width="17.140625" style="5" bestFit="1" customWidth="1"/>
    <col min="13" max="13" width="15.85546875" style="5" bestFit="1" customWidth="1"/>
    <col min="14" max="17" width="8.85546875" style="5"/>
    <col min="18" max="18" width="15.85546875" style="5" customWidth="1"/>
    <col min="19" max="19" width="19.7109375" style="5" customWidth="1"/>
    <col min="20" max="16384" width="8.85546875" style="5"/>
  </cols>
  <sheetData>
    <row r="1" spans="1:13" ht="16.5" x14ac:dyDescent="0.3">
      <c r="A1" s="1" t="s">
        <v>178</v>
      </c>
      <c r="B1" s="1"/>
      <c r="C1" s="2"/>
      <c r="D1" s="3"/>
      <c r="E1" s="3"/>
      <c r="F1" s="3"/>
      <c r="G1" s="4"/>
      <c r="H1" s="3"/>
      <c r="I1" s="3"/>
    </row>
    <row r="2" spans="1:13" x14ac:dyDescent="0.3">
      <c r="C2" s="2"/>
      <c r="D2" s="4"/>
      <c r="E2" s="4"/>
      <c r="F2" s="4"/>
      <c r="G2" s="4"/>
      <c r="H2" s="6" t="s">
        <v>0</v>
      </c>
      <c r="I2" s="6"/>
      <c r="J2" s="4"/>
      <c r="K2" s="4"/>
      <c r="L2" s="6"/>
      <c r="M2" s="6"/>
    </row>
    <row r="3" spans="1:13" x14ac:dyDescent="0.3">
      <c r="A3" s="7" t="s">
        <v>1</v>
      </c>
      <c r="B3" s="7" t="s">
        <v>171</v>
      </c>
      <c r="C3" s="7" t="s">
        <v>2</v>
      </c>
      <c r="D3" s="8" t="s">
        <v>3</v>
      </c>
      <c r="E3" s="8" t="s">
        <v>4</v>
      </c>
      <c r="F3" s="29" t="s">
        <v>5</v>
      </c>
      <c r="G3" s="8" t="s">
        <v>6</v>
      </c>
      <c r="H3" s="8" t="s">
        <v>7</v>
      </c>
      <c r="I3" s="8" t="s">
        <v>8</v>
      </c>
      <c r="J3" s="44"/>
      <c r="K3" s="6"/>
      <c r="L3" s="6"/>
      <c r="M3" s="6"/>
    </row>
    <row r="4" spans="1:13" x14ac:dyDescent="0.3">
      <c r="A4" s="9" t="s">
        <v>9</v>
      </c>
      <c r="B4" s="9" t="s">
        <v>10</v>
      </c>
      <c r="C4" s="9" t="s">
        <v>11</v>
      </c>
      <c r="D4" s="10">
        <v>44950</v>
      </c>
      <c r="E4" s="11">
        <v>2006</v>
      </c>
      <c r="F4" s="10" t="s">
        <v>12</v>
      </c>
      <c r="G4" s="10">
        <v>52244</v>
      </c>
      <c r="H4" s="10">
        <v>52244</v>
      </c>
      <c r="I4" s="10">
        <v>40</v>
      </c>
      <c r="J4" s="10"/>
      <c r="K4" s="10"/>
      <c r="L4" s="10"/>
      <c r="M4" s="10"/>
    </row>
    <row r="5" spans="1:13" x14ac:dyDescent="0.3">
      <c r="A5" s="9" t="s">
        <v>9</v>
      </c>
      <c r="B5" s="9" t="s">
        <v>10</v>
      </c>
      <c r="C5" s="9" t="s">
        <v>14</v>
      </c>
      <c r="D5" s="10">
        <v>49592</v>
      </c>
      <c r="E5" s="11">
        <v>2005</v>
      </c>
      <c r="F5" s="10" t="s">
        <v>12</v>
      </c>
      <c r="G5" s="10">
        <v>52252</v>
      </c>
      <c r="H5" s="10">
        <v>52252</v>
      </c>
      <c r="I5" s="10">
        <v>40</v>
      </c>
      <c r="J5" s="10"/>
      <c r="K5" s="10"/>
      <c r="L5" s="10"/>
      <c r="M5" s="10"/>
    </row>
    <row r="6" spans="1:13" x14ac:dyDescent="0.3">
      <c r="A6" s="9" t="s">
        <v>9</v>
      </c>
      <c r="B6" s="9" t="s">
        <v>10</v>
      </c>
      <c r="C6" s="9" t="s">
        <v>17</v>
      </c>
      <c r="D6" s="10">
        <v>44950</v>
      </c>
      <c r="E6" s="11">
        <v>2007</v>
      </c>
      <c r="F6" s="10" t="s">
        <v>12</v>
      </c>
      <c r="G6" s="10">
        <v>52243</v>
      </c>
      <c r="H6" s="10">
        <v>52243</v>
      </c>
      <c r="I6" s="10">
        <v>40</v>
      </c>
      <c r="J6" s="10"/>
      <c r="K6" s="10"/>
      <c r="L6" s="10"/>
      <c r="M6" s="10"/>
    </row>
    <row r="7" spans="1:13" x14ac:dyDescent="0.3">
      <c r="A7" s="9" t="s">
        <v>9</v>
      </c>
      <c r="B7" s="9" t="s">
        <v>10</v>
      </c>
      <c r="C7" s="9" t="s">
        <v>21</v>
      </c>
      <c r="D7" s="10">
        <v>49539</v>
      </c>
      <c r="E7" s="11">
        <v>2006</v>
      </c>
      <c r="F7" s="10" t="s">
        <v>12</v>
      </c>
      <c r="G7" s="10">
        <v>52242</v>
      </c>
      <c r="H7" s="10">
        <v>52242</v>
      </c>
      <c r="I7" s="10">
        <v>40</v>
      </c>
      <c r="J7" s="10"/>
      <c r="K7" s="10"/>
      <c r="L7" s="10"/>
      <c r="M7" s="10"/>
    </row>
    <row r="8" spans="1:13" x14ac:dyDescent="0.3">
      <c r="A8" s="9" t="s">
        <v>9</v>
      </c>
      <c r="B8" s="9" t="s">
        <v>10</v>
      </c>
      <c r="C8" s="9" t="s">
        <v>23</v>
      </c>
      <c r="D8" s="10">
        <v>49487</v>
      </c>
      <c r="E8" s="11">
        <v>2004</v>
      </c>
      <c r="F8" s="10" t="s">
        <v>12</v>
      </c>
      <c r="G8" s="10">
        <v>52222</v>
      </c>
      <c r="H8" s="10">
        <v>52222</v>
      </c>
      <c r="I8" s="10">
        <v>40</v>
      </c>
      <c r="J8" s="10"/>
      <c r="K8" s="10"/>
      <c r="L8" s="10"/>
      <c r="M8" s="10"/>
    </row>
    <row r="9" spans="1:13" x14ac:dyDescent="0.3">
      <c r="A9" s="9" t="s">
        <v>9</v>
      </c>
      <c r="B9" s="9" t="s">
        <v>10</v>
      </c>
      <c r="C9" s="9" t="s">
        <v>25</v>
      </c>
      <c r="D9" s="10">
        <v>49479</v>
      </c>
      <c r="E9" s="11">
        <v>2005</v>
      </c>
      <c r="F9" s="10" t="s">
        <v>12</v>
      </c>
      <c r="G9" s="10">
        <v>52222</v>
      </c>
      <c r="H9" s="10">
        <v>52222</v>
      </c>
      <c r="I9" s="10">
        <v>40</v>
      </c>
      <c r="J9" s="10"/>
      <c r="K9" s="10"/>
      <c r="L9" s="10"/>
      <c r="M9" s="10"/>
    </row>
    <row r="10" spans="1:13" x14ac:dyDescent="0.3">
      <c r="A10" s="9" t="s">
        <v>9</v>
      </c>
      <c r="B10" s="9" t="s">
        <v>10</v>
      </c>
      <c r="C10" s="9" t="s">
        <v>27</v>
      </c>
      <c r="D10" s="10">
        <v>49429</v>
      </c>
      <c r="E10" s="11">
        <v>2004</v>
      </c>
      <c r="F10" s="10" t="s">
        <v>12</v>
      </c>
      <c r="G10" s="10">
        <v>52252</v>
      </c>
      <c r="H10" s="10">
        <v>52252</v>
      </c>
      <c r="I10" s="10">
        <v>40</v>
      </c>
      <c r="J10" s="10"/>
      <c r="K10" s="10"/>
      <c r="L10" s="10"/>
      <c r="M10" s="10"/>
    </row>
    <row r="11" spans="1:13" x14ac:dyDescent="0.3">
      <c r="A11" s="9" t="s">
        <v>9</v>
      </c>
      <c r="B11" s="9" t="s">
        <v>10</v>
      </c>
      <c r="C11" s="9" t="s">
        <v>30</v>
      </c>
      <c r="D11" s="10">
        <v>49466</v>
      </c>
      <c r="E11" s="11">
        <v>2003</v>
      </c>
      <c r="F11" s="10" t="s">
        <v>12</v>
      </c>
      <c r="G11" s="10">
        <v>52222</v>
      </c>
      <c r="H11" s="10">
        <v>52222</v>
      </c>
      <c r="I11" s="10">
        <v>40</v>
      </c>
      <c r="J11" s="10"/>
      <c r="K11" s="10"/>
      <c r="L11" s="10"/>
      <c r="M11" s="10"/>
    </row>
    <row r="12" spans="1:13" x14ac:dyDescent="0.3">
      <c r="A12" s="9" t="s">
        <v>9</v>
      </c>
      <c r="B12" s="9" t="s">
        <v>32</v>
      </c>
      <c r="C12" s="9" t="s">
        <v>33</v>
      </c>
      <c r="D12" s="10">
        <v>37518</v>
      </c>
      <c r="E12" s="11">
        <v>2002</v>
      </c>
      <c r="F12" s="10" t="s">
        <v>12</v>
      </c>
      <c r="G12" s="10">
        <v>40966</v>
      </c>
      <c r="H12" s="10">
        <v>40966</v>
      </c>
      <c r="I12" s="10">
        <v>47</v>
      </c>
      <c r="J12" s="10"/>
      <c r="K12" s="10"/>
      <c r="L12" s="10"/>
      <c r="M12" s="10"/>
    </row>
    <row r="13" spans="1:13" x14ac:dyDescent="0.3">
      <c r="A13" s="9" t="s">
        <v>9</v>
      </c>
      <c r="B13" s="9" t="s">
        <v>32</v>
      </c>
      <c r="C13" s="9" t="s">
        <v>35</v>
      </c>
      <c r="D13" s="10">
        <v>37446</v>
      </c>
      <c r="E13" s="11">
        <v>1997</v>
      </c>
      <c r="F13" s="10" t="s">
        <v>12</v>
      </c>
      <c r="G13" s="10">
        <v>41953</v>
      </c>
      <c r="H13" s="10">
        <v>34674</v>
      </c>
      <c r="I13" s="10">
        <v>52</v>
      </c>
      <c r="J13" s="10"/>
      <c r="K13" s="10"/>
      <c r="L13" s="10"/>
      <c r="M13" s="10"/>
    </row>
    <row r="14" spans="1:13" x14ac:dyDescent="0.3">
      <c r="A14" s="9" t="s">
        <v>9</v>
      </c>
      <c r="B14" s="9" t="s">
        <v>32</v>
      </c>
      <c r="C14" s="9" t="s">
        <v>38</v>
      </c>
      <c r="D14" s="10">
        <v>37427</v>
      </c>
      <c r="E14" s="11">
        <v>2003</v>
      </c>
      <c r="F14" s="10" t="s">
        <v>12</v>
      </c>
      <c r="G14" s="10">
        <v>40994</v>
      </c>
      <c r="H14" s="10">
        <v>40994</v>
      </c>
      <c r="I14" s="10">
        <v>47</v>
      </c>
      <c r="J14" s="10"/>
      <c r="K14" s="10"/>
      <c r="L14" s="10"/>
      <c r="M14" s="10"/>
    </row>
    <row r="15" spans="1:13" x14ac:dyDescent="0.3">
      <c r="A15" s="9" t="s">
        <v>9</v>
      </c>
      <c r="B15" s="9" t="s">
        <v>32</v>
      </c>
      <c r="C15" s="9" t="s">
        <v>39</v>
      </c>
      <c r="D15" s="10">
        <v>37395</v>
      </c>
      <c r="E15" s="11">
        <v>1999</v>
      </c>
      <c r="F15" s="10" t="s">
        <v>137</v>
      </c>
      <c r="G15" s="10">
        <v>41000</v>
      </c>
      <c r="H15" s="10">
        <v>41000</v>
      </c>
      <c r="I15" s="10">
        <v>47</v>
      </c>
      <c r="J15" s="10"/>
      <c r="K15" s="10"/>
      <c r="L15" s="10"/>
      <c r="M15" s="10"/>
    </row>
    <row r="16" spans="1:13" x14ac:dyDescent="0.3">
      <c r="A16" s="9" t="s">
        <v>9</v>
      </c>
      <c r="B16" s="9" t="s">
        <v>32</v>
      </c>
      <c r="C16" s="9" t="s">
        <v>40</v>
      </c>
      <c r="D16" s="10">
        <v>37369</v>
      </c>
      <c r="E16" s="11">
        <v>1998</v>
      </c>
      <c r="F16" s="10" t="s">
        <v>12</v>
      </c>
      <c r="G16" s="10">
        <v>41000</v>
      </c>
      <c r="H16" s="10">
        <v>33721</v>
      </c>
      <c r="I16" s="10">
        <v>47</v>
      </c>
      <c r="J16" s="10"/>
      <c r="K16" s="10"/>
      <c r="L16" s="10"/>
      <c r="M16" s="10"/>
    </row>
    <row r="17" spans="1:29" x14ac:dyDescent="0.3">
      <c r="A17" s="9" t="s">
        <v>9</v>
      </c>
      <c r="B17" s="9" t="s">
        <v>32</v>
      </c>
      <c r="C17" s="9" t="s">
        <v>41</v>
      </c>
      <c r="D17" s="10">
        <v>37369</v>
      </c>
      <c r="E17" s="11">
        <v>1998</v>
      </c>
      <c r="F17" s="10" t="s">
        <v>137</v>
      </c>
      <c r="G17" s="10">
        <v>41000</v>
      </c>
      <c r="H17" s="10">
        <v>33721</v>
      </c>
      <c r="I17" s="10">
        <v>47</v>
      </c>
      <c r="J17" s="45"/>
      <c r="K17" s="45"/>
      <c r="L17" s="45"/>
      <c r="M17" s="45"/>
    </row>
    <row r="18" spans="1:29" x14ac:dyDescent="0.3">
      <c r="A18" s="9" t="s">
        <v>9</v>
      </c>
      <c r="B18" s="9" t="s">
        <v>43</v>
      </c>
      <c r="C18" s="3" t="s">
        <v>44</v>
      </c>
      <c r="D18" s="10">
        <v>40847</v>
      </c>
      <c r="E18" s="11">
        <v>2017</v>
      </c>
      <c r="F18" s="10" t="s">
        <v>12</v>
      </c>
      <c r="G18" s="10">
        <v>44085</v>
      </c>
      <c r="H18" s="10">
        <v>44085</v>
      </c>
      <c r="I18" s="10">
        <v>30</v>
      </c>
    </row>
    <row r="19" spans="1:29" x14ac:dyDescent="0.3">
      <c r="A19" s="9" t="s">
        <v>9</v>
      </c>
      <c r="B19" s="9" t="s">
        <v>43</v>
      </c>
      <c r="C19" s="3" t="s">
        <v>45</v>
      </c>
      <c r="D19" s="10">
        <v>40895</v>
      </c>
      <c r="E19" s="11">
        <v>2017</v>
      </c>
      <c r="F19" s="10" t="s">
        <v>12</v>
      </c>
      <c r="G19" s="10">
        <v>44205</v>
      </c>
      <c r="H19" s="10">
        <v>44205</v>
      </c>
      <c r="I19" s="10">
        <v>30</v>
      </c>
    </row>
    <row r="20" spans="1:29" x14ac:dyDescent="0.3">
      <c r="A20" s="9" t="s">
        <v>9</v>
      </c>
      <c r="B20" s="9" t="s">
        <v>43</v>
      </c>
      <c r="C20" s="3" t="s">
        <v>46</v>
      </c>
      <c r="D20" s="10">
        <v>40901</v>
      </c>
      <c r="E20" s="11">
        <v>2016</v>
      </c>
      <c r="F20" s="10" t="s">
        <v>12</v>
      </c>
      <c r="G20" s="10">
        <v>44403</v>
      </c>
      <c r="H20" s="10">
        <v>44403</v>
      </c>
      <c r="I20" s="10">
        <v>30</v>
      </c>
      <c r="J20" s="6"/>
      <c r="K20" s="4"/>
      <c r="L20" s="6"/>
      <c r="M20" s="6"/>
    </row>
    <row r="21" spans="1:29" x14ac:dyDescent="0.3">
      <c r="A21" s="9" t="s">
        <v>9</v>
      </c>
      <c r="B21" s="9" t="s">
        <v>43</v>
      </c>
      <c r="C21" s="3" t="s">
        <v>48</v>
      </c>
      <c r="D21" s="10">
        <v>40929</v>
      </c>
      <c r="E21" s="11">
        <v>2016</v>
      </c>
      <c r="F21" s="10" t="s">
        <v>12</v>
      </c>
      <c r="G21" s="10">
        <v>44184</v>
      </c>
      <c r="H21" s="10">
        <v>44184</v>
      </c>
      <c r="I21" s="10">
        <v>30</v>
      </c>
      <c r="J21" s="6"/>
      <c r="K21" s="6"/>
      <c r="L21" s="6"/>
      <c r="M21" s="6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x14ac:dyDescent="0.3">
      <c r="A22" s="9" t="s">
        <v>9</v>
      </c>
      <c r="B22" s="9" t="s">
        <v>43</v>
      </c>
      <c r="C22" s="3" t="s">
        <v>177</v>
      </c>
      <c r="D22" s="10">
        <v>40303</v>
      </c>
      <c r="E22" s="11">
        <v>2026</v>
      </c>
      <c r="F22" s="10" t="s">
        <v>138</v>
      </c>
      <c r="G22" s="10">
        <v>44475</v>
      </c>
      <c r="H22" s="10">
        <v>44475</v>
      </c>
      <c r="I22" s="10">
        <v>28</v>
      </c>
      <c r="J22" s="6"/>
      <c r="K22" s="6"/>
      <c r="L22" s="6"/>
      <c r="M22" s="6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x14ac:dyDescent="0.3">
      <c r="A23" s="9" t="s">
        <v>9</v>
      </c>
      <c r="B23" s="9" t="s">
        <v>49</v>
      </c>
      <c r="C23" s="3" t="s">
        <v>50</v>
      </c>
      <c r="D23" s="10">
        <v>49042</v>
      </c>
      <c r="E23" s="11">
        <v>2019</v>
      </c>
      <c r="F23" s="10" t="s">
        <v>12</v>
      </c>
      <c r="G23" s="10">
        <v>55186</v>
      </c>
      <c r="H23" s="10">
        <v>55186</v>
      </c>
      <c r="I23" s="10">
        <v>33</v>
      </c>
      <c r="J23" s="10"/>
      <c r="K23" s="10"/>
      <c r="L23" s="10"/>
      <c r="M23" s="10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x14ac:dyDescent="0.3">
      <c r="A24" s="9" t="s">
        <v>9</v>
      </c>
      <c r="B24" s="9" t="s">
        <v>49</v>
      </c>
      <c r="C24" s="3" t="s">
        <v>54</v>
      </c>
      <c r="D24" s="10">
        <v>49120</v>
      </c>
      <c r="E24" s="11">
        <v>2019</v>
      </c>
      <c r="F24" s="10" t="s">
        <v>12</v>
      </c>
      <c r="G24" s="10">
        <v>55186</v>
      </c>
      <c r="H24" s="10">
        <v>55186</v>
      </c>
      <c r="I24" s="10">
        <v>33</v>
      </c>
      <c r="J24" s="10"/>
      <c r="K24" s="10"/>
      <c r="L24" s="10"/>
      <c r="M24" s="10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x14ac:dyDescent="0.3">
      <c r="A25" s="9" t="s">
        <v>9</v>
      </c>
      <c r="B25" s="9" t="s">
        <v>49</v>
      </c>
      <c r="C25" s="3" t="s">
        <v>56</v>
      </c>
      <c r="D25" s="10">
        <v>49100</v>
      </c>
      <c r="E25" s="11">
        <v>2020</v>
      </c>
      <c r="F25" s="10" t="s">
        <v>12</v>
      </c>
      <c r="G25" s="10">
        <v>54175</v>
      </c>
      <c r="H25" s="10">
        <v>54175</v>
      </c>
      <c r="I25" s="10">
        <v>33</v>
      </c>
      <c r="J25" s="10"/>
      <c r="K25" s="10"/>
      <c r="L25" s="10"/>
      <c r="M25" s="10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x14ac:dyDescent="0.3">
      <c r="A26" s="9" t="s">
        <v>9</v>
      </c>
      <c r="B26" s="9" t="s">
        <v>49</v>
      </c>
      <c r="C26" s="3" t="s">
        <v>58</v>
      </c>
      <c r="D26" s="10">
        <v>49042</v>
      </c>
      <c r="E26" s="11">
        <v>2020</v>
      </c>
      <c r="F26" s="10" t="s">
        <v>12</v>
      </c>
      <c r="G26" s="10">
        <v>55186</v>
      </c>
      <c r="H26" s="10">
        <v>55186</v>
      </c>
      <c r="I26" s="10">
        <v>33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x14ac:dyDescent="0.3">
      <c r="A27" s="9" t="s">
        <v>9</v>
      </c>
      <c r="B27" s="9" t="s">
        <v>59</v>
      </c>
      <c r="C27" s="3" t="s">
        <v>60</v>
      </c>
      <c r="D27" s="10">
        <v>38236</v>
      </c>
      <c r="E27" s="11">
        <v>2020</v>
      </c>
      <c r="F27" s="10" t="s">
        <v>12</v>
      </c>
      <c r="G27" s="10">
        <v>45118</v>
      </c>
      <c r="H27" s="10">
        <v>45118</v>
      </c>
      <c r="I27" s="10">
        <v>40</v>
      </c>
      <c r="J27" s="10"/>
      <c r="K27" s="10"/>
      <c r="L27" s="10"/>
      <c r="M27" s="10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x14ac:dyDescent="0.3">
      <c r="A28" s="9" t="s">
        <v>9</v>
      </c>
      <c r="B28" s="9" t="s">
        <v>59</v>
      </c>
      <c r="C28" s="3" t="s">
        <v>61</v>
      </c>
      <c r="D28" s="10">
        <v>38235</v>
      </c>
      <c r="E28" s="11">
        <v>2020</v>
      </c>
      <c r="F28" s="10" t="s">
        <v>12</v>
      </c>
      <c r="G28" s="10">
        <v>45118</v>
      </c>
      <c r="H28" s="10">
        <v>45118</v>
      </c>
      <c r="I28" s="10">
        <v>40</v>
      </c>
      <c r="J28" s="10"/>
      <c r="K28" s="10"/>
      <c r="L28" s="10"/>
      <c r="M28" s="10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x14ac:dyDescent="0.3">
      <c r="A29" s="9" t="s">
        <v>9</v>
      </c>
      <c r="B29" s="9" t="s">
        <v>62</v>
      </c>
      <c r="C29" s="9" t="s">
        <v>63</v>
      </c>
      <c r="D29" s="10">
        <v>36225</v>
      </c>
      <c r="E29" s="11">
        <v>2020</v>
      </c>
      <c r="F29" s="10" t="s">
        <v>139</v>
      </c>
      <c r="G29" s="15">
        <v>39221</v>
      </c>
      <c r="H29" s="15">
        <v>39221</v>
      </c>
      <c r="I29" s="10">
        <v>28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x14ac:dyDescent="0.3">
      <c r="A30" s="9" t="s">
        <v>9</v>
      </c>
      <c r="B30" s="9" t="s">
        <v>62</v>
      </c>
      <c r="C30" s="9" t="s">
        <v>64</v>
      </c>
      <c r="D30" s="10">
        <v>35118</v>
      </c>
      <c r="E30" s="11">
        <v>2019</v>
      </c>
      <c r="F30" s="10" t="s">
        <v>12</v>
      </c>
      <c r="G30" s="15">
        <v>37987</v>
      </c>
      <c r="H30" s="15">
        <v>37987</v>
      </c>
      <c r="I30" s="10">
        <v>28</v>
      </c>
      <c r="J30" s="10"/>
      <c r="K30" s="10"/>
      <c r="L30" s="10"/>
      <c r="M30" s="10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x14ac:dyDescent="0.3">
      <c r="A31" s="9" t="s">
        <v>9</v>
      </c>
      <c r="B31" s="9" t="s">
        <v>62</v>
      </c>
      <c r="C31" s="9" t="s">
        <v>65</v>
      </c>
      <c r="D31" s="10">
        <v>36222</v>
      </c>
      <c r="E31" s="11">
        <v>2020</v>
      </c>
      <c r="F31" s="10" t="s">
        <v>139</v>
      </c>
      <c r="G31" s="15">
        <v>39234</v>
      </c>
      <c r="H31" s="15">
        <v>39234</v>
      </c>
      <c r="I31" s="10">
        <v>28</v>
      </c>
      <c r="J31" s="10"/>
      <c r="K31" s="10"/>
      <c r="L31" s="10"/>
      <c r="M31" s="10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x14ac:dyDescent="0.3">
      <c r="A32" s="9" t="s">
        <v>9</v>
      </c>
      <c r="B32" s="9" t="s">
        <v>62</v>
      </c>
      <c r="C32" s="9" t="s">
        <v>66</v>
      </c>
      <c r="D32" s="10">
        <v>35155</v>
      </c>
      <c r="E32" s="11">
        <v>2018</v>
      </c>
      <c r="F32" s="10" t="s">
        <v>12</v>
      </c>
      <c r="G32" s="15">
        <v>36668</v>
      </c>
      <c r="H32" s="15">
        <v>36668</v>
      </c>
      <c r="I32" s="10">
        <v>26</v>
      </c>
      <c r="J32" s="10"/>
      <c r="K32" s="10"/>
      <c r="L32" s="10"/>
      <c r="M32" s="10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x14ac:dyDescent="0.3">
      <c r="D33" s="10"/>
      <c r="J33" s="10"/>
      <c r="K33" s="10"/>
      <c r="L33" s="10"/>
      <c r="M33" s="10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x14ac:dyDescent="0.3">
      <c r="A34" s="9" t="s">
        <v>51</v>
      </c>
      <c r="B34" s="9" t="s">
        <v>170</v>
      </c>
      <c r="C34" s="9" t="s">
        <v>67</v>
      </c>
      <c r="D34" s="10">
        <v>33619</v>
      </c>
      <c r="E34" s="11">
        <v>2008</v>
      </c>
      <c r="F34" s="10" t="s">
        <v>137</v>
      </c>
      <c r="G34" s="10">
        <v>39758</v>
      </c>
      <c r="H34" s="10">
        <v>39758</v>
      </c>
      <c r="I34" s="10">
        <v>16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x14ac:dyDescent="0.3">
      <c r="A35" s="9" t="s">
        <v>51</v>
      </c>
      <c r="B35" s="9" t="s">
        <v>170</v>
      </c>
      <c r="C35" s="9" t="s">
        <v>68</v>
      </c>
      <c r="D35" s="10">
        <v>33609</v>
      </c>
      <c r="E35" s="11">
        <v>2009</v>
      </c>
      <c r="F35" s="10" t="s">
        <v>12</v>
      </c>
      <c r="G35" s="10">
        <v>38685</v>
      </c>
      <c r="H35" s="10">
        <v>38685</v>
      </c>
      <c r="I35" s="10">
        <v>16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x14ac:dyDescent="0.3">
      <c r="A36" s="9" t="s">
        <v>51</v>
      </c>
      <c r="B36" s="9" t="s">
        <v>69</v>
      </c>
      <c r="C36" s="9" t="s">
        <v>70</v>
      </c>
      <c r="D36" s="10">
        <v>30087</v>
      </c>
      <c r="E36" s="11">
        <v>2006</v>
      </c>
      <c r="F36" s="10" t="s">
        <v>137</v>
      </c>
      <c r="G36" s="10">
        <v>36970</v>
      </c>
      <c r="H36" s="10">
        <v>36970</v>
      </c>
      <c r="I36" s="10">
        <v>28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x14ac:dyDescent="0.3">
      <c r="A37" s="9" t="s">
        <v>51</v>
      </c>
      <c r="B37" s="9" t="s">
        <v>69</v>
      </c>
      <c r="C37" s="9" t="s">
        <v>71</v>
      </c>
      <c r="D37" s="10">
        <v>30059</v>
      </c>
      <c r="E37" s="11">
        <v>2005</v>
      </c>
      <c r="F37" s="10" t="s">
        <v>137</v>
      </c>
      <c r="G37" s="10">
        <v>36956</v>
      </c>
      <c r="H37" s="10">
        <v>36956</v>
      </c>
      <c r="I37" s="10">
        <v>28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x14ac:dyDescent="0.3">
      <c r="A38" s="9"/>
      <c r="B38" s="9"/>
      <c r="C38" s="9"/>
      <c r="D38" s="10"/>
      <c r="E38" s="11"/>
      <c r="F38" s="10"/>
      <c r="G38" s="10"/>
      <c r="H38" s="10"/>
      <c r="I38" s="10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x14ac:dyDescent="0.3">
      <c r="A39" s="9" t="s">
        <v>72</v>
      </c>
      <c r="B39" s="9" t="s">
        <v>73</v>
      </c>
      <c r="C39" s="3" t="s">
        <v>74</v>
      </c>
      <c r="D39" s="10">
        <v>26077</v>
      </c>
      <c r="E39" s="11">
        <v>2017</v>
      </c>
      <c r="F39" s="10" t="s">
        <v>138</v>
      </c>
      <c r="G39" s="10">
        <v>29049</v>
      </c>
      <c r="H39" s="10">
        <v>29049</v>
      </c>
      <c r="I39" s="10">
        <v>26</v>
      </c>
      <c r="J39" s="10"/>
      <c r="K39" s="10"/>
      <c r="L39" s="10"/>
      <c r="M39" s="10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x14ac:dyDescent="0.3">
      <c r="A40" s="9" t="s">
        <v>72</v>
      </c>
      <c r="B40" s="9" t="s">
        <v>73</v>
      </c>
      <c r="C40" s="3" t="s">
        <v>75</v>
      </c>
      <c r="D40" s="10">
        <v>26057</v>
      </c>
      <c r="E40" s="11">
        <v>2016</v>
      </c>
      <c r="F40" s="10" t="s">
        <v>138</v>
      </c>
      <c r="G40" s="10">
        <v>29048</v>
      </c>
      <c r="H40" s="10">
        <v>29048</v>
      </c>
      <c r="I40" s="10">
        <v>26</v>
      </c>
      <c r="J40" s="10"/>
      <c r="K40" s="10"/>
      <c r="L40" s="10"/>
      <c r="M40" s="10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x14ac:dyDescent="0.3">
      <c r="A41" s="9" t="s">
        <v>72</v>
      </c>
      <c r="B41" s="9" t="s">
        <v>73</v>
      </c>
      <c r="C41" s="3" t="s">
        <v>76</v>
      </c>
      <c r="D41" s="10">
        <v>26071</v>
      </c>
      <c r="E41" s="11">
        <v>2016</v>
      </c>
      <c r="F41" s="10" t="s">
        <v>138</v>
      </c>
      <c r="G41" s="10">
        <v>29055</v>
      </c>
      <c r="H41" s="10">
        <v>29055</v>
      </c>
      <c r="I41" s="10">
        <v>26</v>
      </c>
      <c r="J41" s="10"/>
      <c r="K41" s="10"/>
      <c r="L41" s="10"/>
      <c r="M41" s="10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x14ac:dyDescent="0.3">
      <c r="A42" s="9" t="s">
        <v>72</v>
      </c>
      <c r="B42" s="9" t="s">
        <v>73</v>
      </c>
      <c r="C42" s="3" t="s">
        <v>77</v>
      </c>
      <c r="D42" s="10">
        <v>26051</v>
      </c>
      <c r="E42" s="11">
        <v>2018</v>
      </c>
      <c r="F42" s="10" t="s">
        <v>138</v>
      </c>
      <c r="G42" s="10">
        <v>27112</v>
      </c>
      <c r="H42" s="10">
        <v>27112</v>
      </c>
      <c r="I42" s="10">
        <v>26</v>
      </c>
      <c r="J42" s="10"/>
      <c r="K42" s="10"/>
      <c r="L42" s="10"/>
      <c r="M42" s="10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x14ac:dyDescent="0.3">
      <c r="A43" s="9" t="s">
        <v>72</v>
      </c>
      <c r="B43" s="9" t="s">
        <v>73</v>
      </c>
      <c r="C43" s="3" t="s">
        <v>91</v>
      </c>
      <c r="D43" s="10">
        <v>25887</v>
      </c>
      <c r="E43" s="11">
        <v>2020</v>
      </c>
      <c r="F43" s="10" t="s">
        <v>138</v>
      </c>
      <c r="G43" s="10">
        <v>27078</v>
      </c>
      <c r="H43" s="10">
        <v>27078</v>
      </c>
      <c r="I43" s="10">
        <v>26</v>
      </c>
      <c r="J43" s="10"/>
      <c r="K43" s="10"/>
      <c r="L43" s="10"/>
      <c r="M43" s="10"/>
      <c r="P43" s="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x14ac:dyDescent="0.3">
      <c r="A44" s="9" t="s">
        <v>72</v>
      </c>
      <c r="B44" s="9" t="s">
        <v>73</v>
      </c>
      <c r="C44" s="3" t="s">
        <v>78</v>
      </c>
      <c r="D44" s="10">
        <v>26000</v>
      </c>
      <c r="E44" s="11">
        <v>2017</v>
      </c>
      <c r="F44" s="10" t="s">
        <v>12</v>
      </c>
      <c r="G44" s="10">
        <v>28059</v>
      </c>
      <c r="H44" s="10">
        <v>28059</v>
      </c>
      <c r="I44" s="10">
        <v>24</v>
      </c>
      <c r="J44" s="10"/>
      <c r="K44" s="10"/>
      <c r="L44" s="10"/>
      <c r="M44" s="10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ht="12.75" customHeight="1" x14ac:dyDescent="0.3">
      <c r="A45" s="9" t="s">
        <v>72</v>
      </c>
      <c r="B45" s="9" t="s">
        <v>73</v>
      </c>
      <c r="C45" s="3" t="s">
        <v>79</v>
      </c>
      <c r="D45" s="10">
        <v>26000</v>
      </c>
      <c r="E45" s="11">
        <v>2017</v>
      </c>
      <c r="F45" s="10" t="s">
        <v>12</v>
      </c>
      <c r="G45" s="10">
        <v>29041</v>
      </c>
      <c r="H45" s="10">
        <v>29041</v>
      </c>
      <c r="I45" s="10">
        <v>24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x14ac:dyDescent="0.3">
      <c r="A46" s="9" t="s">
        <v>72</v>
      </c>
      <c r="B46" s="9" t="s">
        <v>73</v>
      </c>
      <c r="C46" s="3" t="s">
        <v>80</v>
      </c>
      <c r="D46" s="10">
        <v>26000</v>
      </c>
      <c r="E46" s="11">
        <v>2018</v>
      </c>
      <c r="F46" s="10" t="s">
        <v>12</v>
      </c>
      <c r="G46" s="10">
        <v>29006</v>
      </c>
      <c r="H46" s="10">
        <v>29006</v>
      </c>
      <c r="I46" s="10">
        <v>24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x14ac:dyDescent="0.3">
      <c r="A47" s="9" t="s">
        <v>72</v>
      </c>
      <c r="B47" s="9" t="s">
        <v>73</v>
      </c>
      <c r="C47" s="3" t="s">
        <v>81</v>
      </c>
      <c r="D47" s="10">
        <v>26000</v>
      </c>
      <c r="E47" s="11">
        <v>2017</v>
      </c>
      <c r="F47" s="10" t="s">
        <v>12</v>
      </c>
      <c r="G47" s="10">
        <v>28051</v>
      </c>
      <c r="H47" s="10">
        <v>28051</v>
      </c>
      <c r="I47" s="10">
        <v>24</v>
      </c>
      <c r="J47" s="45"/>
      <c r="K47" s="45"/>
      <c r="L47" s="45"/>
      <c r="M47" s="45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x14ac:dyDescent="0.3">
      <c r="A48" s="9" t="s">
        <v>72</v>
      </c>
      <c r="B48" s="9" t="s">
        <v>73</v>
      </c>
      <c r="C48" s="3" t="s">
        <v>83</v>
      </c>
      <c r="D48" s="10">
        <v>26000</v>
      </c>
      <c r="E48" s="11">
        <v>2018</v>
      </c>
      <c r="F48" s="10" t="s">
        <v>12</v>
      </c>
      <c r="G48" s="10">
        <v>28067</v>
      </c>
      <c r="H48" s="10">
        <v>28067</v>
      </c>
      <c r="I48" s="10">
        <v>24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x14ac:dyDescent="0.3">
      <c r="A49" s="9" t="s">
        <v>72</v>
      </c>
      <c r="B49" s="9" t="s">
        <v>73</v>
      </c>
      <c r="C49" s="3" t="s">
        <v>89</v>
      </c>
      <c r="D49" s="10">
        <v>26197</v>
      </c>
      <c r="E49" s="11">
        <v>2011</v>
      </c>
      <c r="F49" s="10" t="s">
        <v>12</v>
      </c>
      <c r="G49" s="15">
        <v>27591</v>
      </c>
      <c r="H49" s="15">
        <v>27591</v>
      </c>
      <c r="I49" s="10">
        <v>18</v>
      </c>
      <c r="J49" s="10"/>
      <c r="K49" s="10"/>
      <c r="L49" s="10"/>
      <c r="M49" s="10"/>
      <c r="P49" s="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x14ac:dyDescent="0.3">
      <c r="A50" s="9" t="s">
        <v>72</v>
      </c>
      <c r="B50" s="9" t="s">
        <v>73</v>
      </c>
      <c r="C50" s="3" t="s">
        <v>92</v>
      </c>
      <c r="D50" s="10">
        <v>26029</v>
      </c>
      <c r="E50" s="11">
        <v>2022</v>
      </c>
      <c r="F50" s="10" t="s">
        <v>138</v>
      </c>
      <c r="G50" s="10">
        <v>27128</v>
      </c>
      <c r="H50" s="10">
        <v>27128</v>
      </c>
      <c r="I50" s="10">
        <v>26</v>
      </c>
      <c r="J50" s="45"/>
      <c r="K50" s="45"/>
      <c r="L50" s="45"/>
      <c r="M50" s="45"/>
      <c r="P50" s="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x14ac:dyDescent="0.3">
      <c r="A51" s="9" t="s">
        <v>72</v>
      </c>
      <c r="B51" s="9" t="s">
        <v>73</v>
      </c>
      <c r="C51" s="3" t="s">
        <v>93</v>
      </c>
      <c r="D51" s="10">
        <v>26001</v>
      </c>
      <c r="E51" s="11">
        <v>2022</v>
      </c>
      <c r="F51" s="10" t="s">
        <v>138</v>
      </c>
      <c r="G51" s="10">
        <v>27128</v>
      </c>
      <c r="H51" s="10">
        <v>27128</v>
      </c>
      <c r="I51" s="10">
        <v>26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x14ac:dyDescent="0.3">
      <c r="A52" s="9" t="s">
        <v>72</v>
      </c>
      <c r="B52" s="9" t="s">
        <v>73</v>
      </c>
      <c r="C52" s="3" t="s">
        <v>94</v>
      </c>
      <c r="D52" s="10">
        <v>26021</v>
      </c>
      <c r="E52" s="11">
        <v>2023</v>
      </c>
      <c r="F52" s="10" t="s">
        <v>138</v>
      </c>
      <c r="G52" s="10">
        <v>27128</v>
      </c>
      <c r="H52" s="10">
        <v>27128</v>
      </c>
      <c r="I52" s="10">
        <v>26</v>
      </c>
      <c r="J52" s="18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x14ac:dyDescent="0.3">
      <c r="A53" s="9" t="s">
        <v>72</v>
      </c>
      <c r="B53" s="9" t="s">
        <v>73</v>
      </c>
      <c r="C53" s="3" t="s">
        <v>95</v>
      </c>
      <c r="D53" s="10">
        <v>26004</v>
      </c>
      <c r="E53" s="11">
        <v>2023</v>
      </c>
      <c r="F53" s="10" t="s">
        <v>138</v>
      </c>
      <c r="G53" s="10">
        <v>27119</v>
      </c>
      <c r="H53" s="10">
        <v>27119</v>
      </c>
      <c r="I53" s="10">
        <v>26</v>
      </c>
      <c r="J53" s="18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x14ac:dyDescent="0.3">
      <c r="A54" s="9" t="s">
        <v>72</v>
      </c>
      <c r="B54" s="9" t="s">
        <v>73</v>
      </c>
      <c r="C54" s="3" t="s">
        <v>141</v>
      </c>
      <c r="D54" s="10">
        <v>25914</v>
      </c>
      <c r="E54" s="11">
        <v>2024</v>
      </c>
      <c r="F54" s="10" t="s">
        <v>138</v>
      </c>
      <c r="G54" s="10">
        <v>27107</v>
      </c>
      <c r="H54" s="10">
        <v>27107</v>
      </c>
      <c r="I54" s="10">
        <v>26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x14ac:dyDescent="0.3">
      <c r="A55" s="9" t="s">
        <v>72</v>
      </c>
      <c r="B55" s="9" t="s">
        <v>73</v>
      </c>
      <c r="C55" s="3" t="s">
        <v>142</v>
      </c>
      <c r="D55" s="10">
        <v>25877</v>
      </c>
      <c r="E55" s="11">
        <v>2024</v>
      </c>
      <c r="F55" s="10" t="s">
        <v>138</v>
      </c>
      <c r="G55" s="10">
        <v>27104</v>
      </c>
      <c r="H55" s="10">
        <v>27104</v>
      </c>
      <c r="I55" s="10">
        <v>26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x14ac:dyDescent="0.3">
      <c r="A56" s="9" t="s">
        <v>72</v>
      </c>
      <c r="B56" s="9" t="s">
        <v>73</v>
      </c>
      <c r="C56" s="3" t="s">
        <v>143</v>
      </c>
      <c r="D56" s="10">
        <v>25921</v>
      </c>
      <c r="E56" s="11">
        <v>2024</v>
      </c>
      <c r="F56" s="10" t="s">
        <v>138</v>
      </c>
      <c r="G56" s="10">
        <v>27114</v>
      </c>
      <c r="H56" s="10">
        <v>27114</v>
      </c>
      <c r="I56" s="10">
        <v>26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x14ac:dyDescent="0.3">
      <c r="A57" s="9" t="s">
        <v>72</v>
      </c>
      <c r="B57" s="9" t="s">
        <v>73</v>
      </c>
      <c r="C57" s="3" t="s">
        <v>146</v>
      </c>
      <c r="D57" s="10">
        <v>25917</v>
      </c>
      <c r="E57" s="11">
        <v>2024</v>
      </c>
      <c r="F57" s="10" t="s">
        <v>138</v>
      </c>
      <c r="G57" s="10">
        <v>27117</v>
      </c>
      <c r="H57" s="10">
        <v>27117</v>
      </c>
      <c r="I57" s="10">
        <v>26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x14ac:dyDescent="0.3">
      <c r="A58" s="9" t="s">
        <v>72</v>
      </c>
      <c r="B58" s="9" t="s">
        <v>73</v>
      </c>
      <c r="C58" s="3" t="s">
        <v>172</v>
      </c>
      <c r="D58" s="10">
        <v>25593</v>
      </c>
      <c r="E58" s="11">
        <v>2026</v>
      </c>
      <c r="F58" s="10" t="s">
        <v>138</v>
      </c>
      <c r="G58" s="10">
        <v>29200</v>
      </c>
      <c r="H58" s="10">
        <v>29200</v>
      </c>
      <c r="I58" s="10">
        <v>24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x14ac:dyDescent="0.3">
      <c r="A59" s="9" t="s">
        <v>72</v>
      </c>
      <c r="B59" s="9" t="s">
        <v>73</v>
      </c>
      <c r="C59" s="3" t="s">
        <v>175</v>
      </c>
      <c r="D59" s="10">
        <v>25475</v>
      </c>
      <c r="E59" s="11">
        <v>2026</v>
      </c>
      <c r="F59" s="10" t="s">
        <v>138</v>
      </c>
      <c r="G59" s="10">
        <v>28552</v>
      </c>
      <c r="H59" s="10">
        <v>28552</v>
      </c>
      <c r="I59" s="10">
        <v>24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x14ac:dyDescent="0.3">
      <c r="A60" s="9" t="s">
        <v>72</v>
      </c>
      <c r="B60" s="9" t="s">
        <v>73</v>
      </c>
      <c r="C60" s="3" t="s">
        <v>168</v>
      </c>
      <c r="D60" s="10">
        <v>26400</v>
      </c>
      <c r="E60" s="11">
        <v>2022</v>
      </c>
      <c r="F60" s="10" t="s">
        <v>138</v>
      </c>
      <c r="G60" s="10">
        <v>29650</v>
      </c>
      <c r="H60" s="10">
        <v>29650</v>
      </c>
      <c r="I60" s="10">
        <v>23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x14ac:dyDescent="0.3">
      <c r="A61" s="9" t="s">
        <v>72</v>
      </c>
      <c r="B61" s="9" t="s">
        <v>73</v>
      </c>
      <c r="C61" s="3" t="s">
        <v>176</v>
      </c>
      <c r="D61" s="10">
        <v>26400</v>
      </c>
      <c r="E61" s="11">
        <v>2022</v>
      </c>
      <c r="F61" s="10" t="s">
        <v>138</v>
      </c>
      <c r="G61" s="10">
        <v>29650</v>
      </c>
      <c r="H61" s="10">
        <v>29650</v>
      </c>
      <c r="I61" s="10">
        <v>25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x14ac:dyDescent="0.3">
      <c r="A62" s="9" t="s">
        <v>72</v>
      </c>
      <c r="B62" s="9" t="s">
        <v>148</v>
      </c>
      <c r="C62" s="3" t="s">
        <v>147</v>
      </c>
      <c r="D62" s="10">
        <v>21193</v>
      </c>
      <c r="E62" s="11">
        <v>2016</v>
      </c>
      <c r="F62" s="10" t="s">
        <v>138</v>
      </c>
      <c r="G62" s="10">
        <v>22167</v>
      </c>
      <c r="H62" s="10">
        <v>22167</v>
      </c>
      <c r="I62" s="10">
        <v>20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x14ac:dyDescent="0.3">
      <c r="A63" s="9" t="s">
        <v>72</v>
      </c>
      <c r="B63" s="9" t="s">
        <v>148</v>
      </c>
      <c r="C63" s="3" t="s">
        <v>149</v>
      </c>
      <c r="D63" s="10">
        <v>22354</v>
      </c>
      <c r="E63" s="11">
        <v>2017</v>
      </c>
      <c r="F63" s="10" t="s">
        <v>138</v>
      </c>
      <c r="G63" s="10">
        <v>22240</v>
      </c>
      <c r="H63" s="10">
        <v>22240</v>
      </c>
      <c r="I63" s="10">
        <v>20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x14ac:dyDescent="0.3">
      <c r="A64" s="9" t="s">
        <v>72</v>
      </c>
      <c r="B64" s="9" t="s">
        <v>148</v>
      </c>
      <c r="C64" s="3" t="s">
        <v>169</v>
      </c>
      <c r="D64" s="10">
        <v>22346</v>
      </c>
      <c r="E64" s="11">
        <v>2017</v>
      </c>
      <c r="F64" s="10" t="s">
        <v>138</v>
      </c>
      <c r="G64" s="10">
        <v>22240</v>
      </c>
      <c r="H64" s="10">
        <v>22240</v>
      </c>
      <c r="I64" s="10">
        <v>20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x14ac:dyDescent="0.3">
      <c r="A65" s="9" t="s">
        <v>72</v>
      </c>
      <c r="B65" s="9" t="s">
        <v>15</v>
      </c>
      <c r="C65" s="9" t="s">
        <v>88</v>
      </c>
      <c r="D65" s="10">
        <v>19806</v>
      </c>
      <c r="E65" s="11">
        <v>2005</v>
      </c>
      <c r="F65" s="10" t="s">
        <v>138</v>
      </c>
      <c r="G65" s="10">
        <v>22839</v>
      </c>
      <c r="H65" s="10">
        <v>22839</v>
      </c>
      <c r="I65" s="10">
        <v>18</v>
      </c>
      <c r="J65" s="10"/>
      <c r="K65" s="10"/>
      <c r="L65" s="10"/>
      <c r="M65" s="10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x14ac:dyDescent="0.3">
      <c r="A66" s="9" t="s">
        <v>72</v>
      </c>
      <c r="B66" s="9" t="s">
        <v>15</v>
      </c>
      <c r="C66" s="9" t="s">
        <v>85</v>
      </c>
      <c r="D66" s="10">
        <v>19975</v>
      </c>
      <c r="E66" s="11">
        <v>2006</v>
      </c>
      <c r="F66" s="10" t="s">
        <v>12</v>
      </c>
      <c r="G66" s="10">
        <v>21713</v>
      </c>
      <c r="H66" s="10">
        <v>21713</v>
      </c>
      <c r="I66" s="10">
        <v>22</v>
      </c>
      <c r="J66" s="6"/>
      <c r="K66" s="6"/>
      <c r="L66" s="6"/>
      <c r="M66" s="6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x14ac:dyDescent="0.3">
      <c r="A67" s="9"/>
      <c r="B67" s="9"/>
      <c r="C67" s="3"/>
      <c r="D67" s="10"/>
      <c r="E67" s="11"/>
      <c r="F67" s="10"/>
      <c r="G67" s="10"/>
      <c r="H67" s="10"/>
      <c r="I67" s="10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x14ac:dyDescent="0.3">
      <c r="A68" s="3" t="s">
        <v>13</v>
      </c>
      <c r="B68" s="9" t="s">
        <v>15</v>
      </c>
      <c r="C68" s="9" t="s">
        <v>16</v>
      </c>
      <c r="D68" s="10">
        <v>51188</v>
      </c>
      <c r="E68" s="11">
        <v>2010</v>
      </c>
      <c r="F68" s="10" t="s">
        <v>12</v>
      </c>
      <c r="G68" s="10">
        <v>54344</v>
      </c>
      <c r="H68" s="10">
        <v>0</v>
      </c>
      <c r="I68" s="10">
        <v>12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x14ac:dyDescent="0.3">
      <c r="A69" s="3" t="s">
        <v>13</v>
      </c>
      <c r="B69" s="9" t="s">
        <v>18</v>
      </c>
      <c r="C69" s="9" t="s">
        <v>19</v>
      </c>
      <c r="D69" s="10">
        <v>49622</v>
      </c>
      <c r="E69" s="11">
        <v>2014</v>
      </c>
      <c r="F69" s="10" t="s">
        <v>137</v>
      </c>
      <c r="G69" s="10">
        <v>54595</v>
      </c>
      <c r="H69" s="10">
        <v>0</v>
      </c>
      <c r="I69" s="10">
        <v>22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x14ac:dyDescent="0.3">
      <c r="A70" s="3" t="s">
        <v>13</v>
      </c>
      <c r="B70" s="9" t="s">
        <v>18</v>
      </c>
      <c r="C70" s="9" t="s">
        <v>22</v>
      </c>
      <c r="D70" s="10">
        <v>49622</v>
      </c>
      <c r="E70" s="11">
        <v>2014</v>
      </c>
      <c r="F70" s="10" t="s">
        <v>137</v>
      </c>
      <c r="G70" s="10">
        <v>54595</v>
      </c>
      <c r="H70" s="10">
        <v>0</v>
      </c>
      <c r="I70" s="10">
        <v>22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x14ac:dyDescent="0.3">
      <c r="A71" s="3" t="s">
        <v>13</v>
      </c>
      <c r="B71" s="9" t="s">
        <v>18</v>
      </c>
      <c r="C71" s="9" t="s">
        <v>24</v>
      </c>
      <c r="D71" s="10">
        <v>49622</v>
      </c>
      <c r="E71" s="11">
        <v>2014</v>
      </c>
      <c r="F71" s="10" t="s">
        <v>12</v>
      </c>
      <c r="G71" s="10">
        <v>54595</v>
      </c>
      <c r="H71" s="10">
        <v>0</v>
      </c>
      <c r="I71" s="10">
        <v>22</v>
      </c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 x14ac:dyDescent="0.3">
      <c r="A72" s="3" t="s">
        <v>13</v>
      </c>
      <c r="B72" s="9" t="s">
        <v>18</v>
      </c>
      <c r="C72" s="9" t="s">
        <v>26</v>
      </c>
      <c r="D72" s="10">
        <v>49622</v>
      </c>
      <c r="E72" s="11">
        <v>2014</v>
      </c>
      <c r="F72" s="10" t="s">
        <v>12</v>
      </c>
      <c r="G72" s="10">
        <v>54595</v>
      </c>
      <c r="H72" s="10">
        <v>0</v>
      </c>
      <c r="I72" s="10">
        <v>22</v>
      </c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 x14ac:dyDescent="0.3">
      <c r="A73" s="3" t="s">
        <v>13</v>
      </c>
      <c r="B73" s="9" t="s">
        <v>28</v>
      </c>
      <c r="C73" s="9" t="s">
        <v>29</v>
      </c>
      <c r="D73" s="10">
        <v>46098</v>
      </c>
      <c r="E73" s="11">
        <v>2011</v>
      </c>
      <c r="F73" s="10" t="s">
        <v>12</v>
      </c>
      <c r="G73" s="10">
        <v>49996</v>
      </c>
      <c r="H73" s="10">
        <v>0</v>
      </c>
      <c r="I73" s="10">
        <v>29</v>
      </c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x14ac:dyDescent="0.3">
      <c r="A74" s="3" t="s">
        <v>13</v>
      </c>
      <c r="B74" s="9" t="s">
        <v>28</v>
      </c>
      <c r="C74" s="9" t="s">
        <v>31</v>
      </c>
      <c r="D74" s="10">
        <v>46047</v>
      </c>
      <c r="E74" s="11">
        <v>2011</v>
      </c>
      <c r="F74" s="10" t="s">
        <v>12</v>
      </c>
      <c r="G74" s="10">
        <v>49996</v>
      </c>
      <c r="H74" s="10">
        <v>0</v>
      </c>
      <c r="I74" s="10">
        <v>29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x14ac:dyDescent="0.3">
      <c r="A75" s="3"/>
      <c r="B75" s="9"/>
      <c r="C75" s="3"/>
      <c r="D75" s="10"/>
      <c r="E75" s="11"/>
      <c r="F75" s="10"/>
      <c r="G75" s="10"/>
      <c r="H75" s="10"/>
      <c r="I75" s="10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x14ac:dyDescent="0.3">
      <c r="A76" s="3" t="s">
        <v>34</v>
      </c>
      <c r="B76" s="9" t="s">
        <v>36</v>
      </c>
      <c r="C76" s="9" t="s">
        <v>37</v>
      </c>
      <c r="D76" s="10">
        <v>16121</v>
      </c>
      <c r="E76" s="11">
        <v>2000</v>
      </c>
      <c r="F76" s="10" t="s">
        <v>12</v>
      </c>
      <c r="G76" s="10">
        <v>16642</v>
      </c>
      <c r="H76" s="10">
        <v>16642</v>
      </c>
      <c r="I76" s="10">
        <v>30</v>
      </c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 x14ac:dyDescent="0.3">
      <c r="A77" s="3"/>
      <c r="B77" s="9"/>
      <c r="C77" s="3"/>
      <c r="D77" s="10"/>
      <c r="E77" s="11"/>
      <c r="F77" s="10"/>
      <c r="G77" s="10"/>
      <c r="H77" s="10"/>
      <c r="I77" s="10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1:29" x14ac:dyDescent="0.3">
      <c r="A78" s="3"/>
      <c r="B78" s="4"/>
      <c r="C78" s="9"/>
      <c r="D78" s="10"/>
      <c r="E78" s="11"/>
      <c r="F78" s="10"/>
      <c r="G78" s="10"/>
      <c r="H78" s="10"/>
      <c r="I78" s="10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spans="1:29" ht="15.75" thickBot="1" x14ac:dyDescent="0.35">
      <c r="A79" s="12" t="s">
        <v>42</v>
      </c>
      <c r="B79" s="12"/>
      <c r="C79" s="13"/>
      <c r="D79" s="13">
        <f>SUM(D4:D78)</f>
        <v>2419668</v>
      </c>
      <c r="E79" s="13">
        <f>COUNT(E4:E78)</f>
        <v>69</v>
      </c>
      <c r="F79" s="13"/>
      <c r="G79" s="13">
        <f>SUM(G4:G78)</f>
        <v>2647323</v>
      </c>
      <c r="H79" s="13">
        <f>SUM(H4:H78)</f>
        <v>2252770</v>
      </c>
      <c r="I79" s="13">
        <f>SUM(I4:I78)</f>
        <v>2025</v>
      </c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spans="1:29" ht="15.75" thickTop="1" x14ac:dyDescent="0.3"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1:29" x14ac:dyDescent="0.3"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:29" x14ac:dyDescent="0.3">
      <c r="A82" s="2" t="s">
        <v>47</v>
      </c>
      <c r="B82" s="2"/>
      <c r="C82" s="2"/>
      <c r="D82" s="4"/>
      <c r="E82" s="4"/>
      <c r="F82" s="6"/>
      <c r="G82" s="4"/>
      <c r="H82" s="6" t="s">
        <v>0</v>
      </c>
      <c r="I82" s="6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spans="1:29" x14ac:dyDescent="0.3">
      <c r="A83" s="7" t="s">
        <v>1</v>
      </c>
      <c r="B83" s="8" t="s">
        <v>171</v>
      </c>
      <c r="C83" s="7" t="s">
        <v>2</v>
      </c>
      <c r="D83" s="8" t="s">
        <v>3</v>
      </c>
      <c r="E83" s="8" t="s">
        <v>4</v>
      </c>
      <c r="F83" s="8" t="s">
        <v>5</v>
      </c>
      <c r="G83" s="8" t="s">
        <v>6</v>
      </c>
      <c r="H83" s="8" t="s">
        <v>7</v>
      </c>
      <c r="I83" s="8" t="s">
        <v>8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:29" x14ac:dyDescent="0.3">
      <c r="A84" s="9" t="s">
        <v>51</v>
      </c>
      <c r="B84" s="4" t="s">
        <v>170</v>
      </c>
      <c r="C84" s="9" t="s">
        <v>52</v>
      </c>
      <c r="D84" s="10">
        <v>33609</v>
      </c>
      <c r="E84" s="11">
        <v>2009</v>
      </c>
      <c r="F84" s="10" t="s">
        <v>53</v>
      </c>
      <c r="G84" s="10">
        <v>37218</v>
      </c>
      <c r="H84" s="10">
        <v>37218</v>
      </c>
      <c r="I84" s="10">
        <v>16</v>
      </c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:29" x14ac:dyDescent="0.3">
      <c r="A85" s="9" t="s">
        <v>51</v>
      </c>
      <c r="B85" s="4" t="s">
        <v>170</v>
      </c>
      <c r="C85" s="9" t="s">
        <v>55</v>
      </c>
      <c r="D85" s="10">
        <v>33609</v>
      </c>
      <c r="E85" s="11">
        <v>2009</v>
      </c>
      <c r="F85" s="10" t="s">
        <v>53</v>
      </c>
      <c r="G85" s="10">
        <v>37236</v>
      </c>
      <c r="H85" s="10">
        <v>37236</v>
      </c>
      <c r="I85" s="10">
        <v>14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spans="1:29" x14ac:dyDescent="0.3">
      <c r="A86" s="9" t="s">
        <v>51</v>
      </c>
      <c r="B86" s="4" t="s">
        <v>170</v>
      </c>
      <c r="C86" s="9" t="s">
        <v>57</v>
      </c>
      <c r="D86" s="10">
        <v>33694</v>
      </c>
      <c r="E86" s="11">
        <v>2009</v>
      </c>
      <c r="F86" s="10" t="s">
        <v>53</v>
      </c>
      <c r="G86" s="10">
        <v>36639</v>
      </c>
      <c r="H86" s="10">
        <v>36639</v>
      </c>
      <c r="I86" s="10">
        <v>16</v>
      </c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spans="1:29" x14ac:dyDescent="0.3"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spans="1:29" ht="15.75" thickBot="1" x14ac:dyDescent="0.35">
      <c r="A88" s="12" t="s">
        <v>82</v>
      </c>
      <c r="B88" s="12"/>
      <c r="C88" s="12"/>
      <c r="D88" s="13">
        <f>SUM(D84:D86)</f>
        <v>100912</v>
      </c>
      <c r="E88" s="13">
        <f>COUNT(E84:E87)</f>
        <v>3</v>
      </c>
      <c r="F88" s="13"/>
      <c r="G88" s="13">
        <f>SUM(G84:G86)</f>
        <v>111093</v>
      </c>
      <c r="H88" s="13">
        <f>SUM(H84:H86)</f>
        <v>111093</v>
      </c>
      <c r="I88" s="13">
        <f>SUM(I84:I86)</f>
        <v>46</v>
      </c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:29" ht="15.75" thickTop="1" x14ac:dyDescent="0.3">
      <c r="A89" s="9" t="s">
        <v>84</v>
      </c>
      <c r="B89" s="9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spans="1:29" x14ac:dyDescent="0.3"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spans="1:29" x14ac:dyDescent="0.3"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spans="1:29" x14ac:dyDescent="0.3">
      <c r="A92" s="7" t="s">
        <v>86</v>
      </c>
      <c r="B92" s="7"/>
      <c r="C92" s="16"/>
      <c r="D92" s="16"/>
      <c r="E92" s="8" t="s">
        <v>87</v>
      </c>
      <c r="F92" s="8" t="s">
        <v>3</v>
      </c>
      <c r="G92" s="8" t="s">
        <v>6</v>
      </c>
      <c r="H92" s="8" t="s">
        <v>7</v>
      </c>
      <c r="I92" s="8" t="s">
        <v>8</v>
      </c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spans="1:29" x14ac:dyDescent="0.3">
      <c r="A93" s="9" t="s">
        <v>12</v>
      </c>
      <c r="B93" s="3"/>
      <c r="E93" s="10">
        <f>COUNTIF($F$4:$F$86,$A93)</f>
        <v>38</v>
      </c>
      <c r="F93" s="10">
        <f>SUMIF($F$4:$F$86,$A93,$D$4:$D$86)</f>
        <v>1511751</v>
      </c>
      <c r="G93" s="10">
        <f>SUMIF($F$4:$F$86,$A93,$G$4:$G$86)</f>
        <v>1654694</v>
      </c>
      <c r="H93" s="10">
        <f>SUMIF($F$4:$F$86,$A93,$H$4:$H$86)</f>
        <v>1376610</v>
      </c>
      <c r="I93" s="10">
        <f>SUMIF($F$4:$F$86,$A93,$I$4:$I$86)</f>
        <v>1219</v>
      </c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spans="1:29" x14ac:dyDescent="0.3">
      <c r="A94" s="9" t="s">
        <v>90</v>
      </c>
      <c r="B94" s="3"/>
      <c r="E94" s="10">
        <f>COUNTIF($F$4:$F$86,$A94)+COUNTIF($F$4:$F$86,"Time Charter/ Operational lease")</f>
        <v>22</v>
      </c>
      <c r="F94" s="10">
        <f>SUMIF($F$4:$F$86,$A94,$D$4:$D$86)+SUMIF($F$4:$F$86,"Time Charter/ Operational lease",$D$4:$D$86)</f>
        <v>567697</v>
      </c>
      <c r="G94" s="10">
        <f>SUMIF($F$4:$F$86,$A94,$G$4:$G$86)+SUMIF($F$4:$F$86,"Time Charter/ Operational lease",$G$4:$G$86)</f>
        <v>609300</v>
      </c>
      <c r="H94" s="10">
        <f>SUMIF($F$4:$F$86,$A94,$H$4:$H$86)+SUMIF($F$4:$F$86,"Time Charter/ Operational lease",$H$4:$H$86)</f>
        <v>609300</v>
      </c>
      <c r="I94" s="10">
        <f>SUMIF($F$4:$F$86,$A94,$I$4:$I$86)+SUMIF($F$4:$F$86,"Time Charter/ Operational lease",$I$4:$I$86)</f>
        <v>540</v>
      </c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spans="1:29" x14ac:dyDescent="0.3">
      <c r="A95" s="9" t="s">
        <v>20</v>
      </c>
      <c r="B95" s="3"/>
      <c r="E95" s="10">
        <f>COUNTIF($F$4:$F$86,$A95)+COUNTIF($F$4:$F$86,"Bareboat/ Financial lease")+COUNTIF($F$4:$F$86,"Bareboat/ Operational lease")</f>
        <v>9</v>
      </c>
      <c r="F95" s="10">
        <f>SUMIF($F$4:$F$86,$A95,$D$4:$D$86)+SUMIF($F$4:$F$86,"Bareboat/ Operational lease",$D$4:$D$86)+SUMIF($F$4:$F$86,"Bareboat/ Financial lease",$D$4:$D$86)</f>
        <v>340220</v>
      </c>
      <c r="G95" s="10">
        <f>SUMIF($F$4:$F$86,$A95,$G$4:$G$86)+SUMIF($F$4:$F$86,"Bareboat/ Operational lease",$G$4:$G$86)+SUMIF($F$4:$F$86,"Bareboat/ Financial lease",$G$4:$G$86)</f>
        <v>383329</v>
      </c>
      <c r="H95" s="10">
        <f>SUMIF($F$4:$F$86,$A95,$H$4:$H$86)+SUMIF($F$4:$F$86,"Bareboat/ Operational lease",$H$4:$H$86)+SUMIF($F$4:$F$86,"Bareboat/ Financial lease",$H$4:$H$86)</f>
        <v>266860</v>
      </c>
      <c r="I95" s="10">
        <f>SUMIF($F$4:$F$86,$A95,$I$4:$I$86)+SUMIF($F$4:$F$86,"Bareboat/ Operational lease",$I$4:$I$86)+SUMIF($F$4:$F$86,"Bareboat/ Financial lease",$I$4:$I$86)</f>
        <v>266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spans="1:29" x14ac:dyDescent="0.3">
      <c r="A96" s="9" t="s">
        <v>53</v>
      </c>
      <c r="B96" s="3"/>
      <c r="E96" s="10">
        <f>COUNTIF($F$4:$F$86,$A96)</f>
        <v>3</v>
      </c>
      <c r="F96" s="10">
        <f>SUMIF($F$4:$F$86,$A96,$D$4:$D$86)</f>
        <v>100912</v>
      </c>
      <c r="G96" s="10">
        <f>SUMIF($F$4:$F$86,$A96,$G$4:$G$86)</f>
        <v>111093</v>
      </c>
      <c r="H96" s="10">
        <f>SUMIF($F$4:$F$86,$A96,$H$4:$H$86)</f>
        <v>111093</v>
      </c>
      <c r="I96" s="10">
        <f>SUMIF($F$4:$F$86,$A96,$I$4:$I$86)</f>
        <v>46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spans="1:29" ht="15.75" thickBot="1" x14ac:dyDescent="0.35">
      <c r="A97" s="73" t="s">
        <v>140</v>
      </c>
      <c r="B97" s="73"/>
      <c r="C97" s="17"/>
      <c r="D97" s="17"/>
      <c r="E97" s="13">
        <f>SUM(E93:E96)</f>
        <v>72</v>
      </c>
      <c r="F97" s="13">
        <f>SUM(F93:F96)</f>
        <v>2520580</v>
      </c>
      <c r="G97" s="13">
        <f>SUM(G93:G96)</f>
        <v>2758416</v>
      </c>
      <c r="H97" s="13">
        <f>SUM(H93:H96)</f>
        <v>2363863</v>
      </c>
      <c r="I97" s="13">
        <f>SUM(I93:I96)</f>
        <v>2071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spans="1:29" ht="15.75" thickTop="1" x14ac:dyDescent="0.3"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spans="1:29" ht="12.75" customHeight="1" x14ac:dyDescent="0.3"/>
    <row r="100" spans="1:29" ht="12.75" customHeight="1" x14ac:dyDescent="0.3"/>
    <row r="102" spans="1:29" ht="16.5" x14ac:dyDescent="0.3">
      <c r="A102" s="1" t="s">
        <v>96</v>
      </c>
      <c r="B102" s="2"/>
      <c r="C102" s="3"/>
      <c r="D102" s="3"/>
      <c r="E102" s="3"/>
      <c r="F102" s="3"/>
      <c r="G102" s="3"/>
      <c r="H102" s="6"/>
      <c r="I102" s="3"/>
    </row>
    <row r="103" spans="1:29" x14ac:dyDescent="0.3">
      <c r="A103" s="7" t="s">
        <v>2</v>
      </c>
      <c r="B103" s="7"/>
      <c r="C103" s="8" t="s">
        <v>87</v>
      </c>
      <c r="D103" s="8" t="s">
        <v>3</v>
      </c>
      <c r="E103" s="8" t="s">
        <v>6</v>
      </c>
      <c r="F103" s="8" t="s">
        <v>97</v>
      </c>
      <c r="G103" s="8" t="s">
        <v>8</v>
      </c>
      <c r="H103" s="8" t="s">
        <v>98</v>
      </c>
      <c r="I103" s="19" t="s">
        <v>5</v>
      </c>
      <c r="J103" s="18"/>
      <c r="K103" s="18"/>
    </row>
    <row r="104" spans="1:29" x14ac:dyDescent="0.3">
      <c r="A104" s="3" t="s">
        <v>150</v>
      </c>
      <c r="B104" s="3"/>
      <c r="C104" s="49">
        <v>3</v>
      </c>
      <c r="D104" s="10">
        <v>40000</v>
      </c>
      <c r="E104" s="10">
        <v>44184</v>
      </c>
      <c r="F104" s="10">
        <v>44184</v>
      </c>
      <c r="G104" s="10">
        <v>28</v>
      </c>
      <c r="H104" s="46" t="s">
        <v>144</v>
      </c>
      <c r="I104" s="20" t="s">
        <v>151</v>
      </c>
      <c r="J104" s="18"/>
      <c r="K104" s="18"/>
    </row>
    <row r="105" spans="1:29" x14ac:dyDescent="0.3">
      <c r="A105" s="3" t="s">
        <v>152</v>
      </c>
      <c r="B105" s="3"/>
      <c r="C105" s="11">
        <v>1</v>
      </c>
      <c r="D105" s="10">
        <v>26029</v>
      </c>
      <c r="E105" s="10">
        <v>27682</v>
      </c>
      <c r="F105" s="10">
        <v>27682</v>
      </c>
      <c r="G105" s="10">
        <v>26</v>
      </c>
      <c r="H105" s="46" t="s">
        <v>144</v>
      </c>
      <c r="I105" s="4" t="s">
        <v>151</v>
      </c>
      <c r="J105" s="18"/>
      <c r="K105" s="18"/>
    </row>
    <row r="106" spans="1:29" x14ac:dyDescent="0.3">
      <c r="A106" s="3" t="s">
        <v>153</v>
      </c>
      <c r="B106" s="3"/>
      <c r="C106" s="11">
        <v>3</v>
      </c>
      <c r="D106" s="10">
        <v>25000</v>
      </c>
      <c r="E106" s="10">
        <v>27000</v>
      </c>
      <c r="F106" s="10">
        <v>27000</v>
      </c>
      <c r="G106" s="10">
        <v>24</v>
      </c>
      <c r="H106" s="46" t="s">
        <v>174</v>
      </c>
      <c r="I106" s="4" t="s">
        <v>151</v>
      </c>
      <c r="J106" s="18"/>
      <c r="K106" s="18"/>
    </row>
    <row r="107" spans="1:29" x14ac:dyDescent="0.3">
      <c r="A107" s="3" t="s">
        <v>154</v>
      </c>
      <c r="B107" s="3"/>
      <c r="C107" s="11">
        <v>1</v>
      </c>
      <c r="D107" s="10">
        <v>25900</v>
      </c>
      <c r="E107" s="10">
        <v>27500</v>
      </c>
      <c r="F107" s="10">
        <v>27500</v>
      </c>
      <c r="G107" s="10">
        <v>18</v>
      </c>
      <c r="H107" s="48">
        <v>2027</v>
      </c>
      <c r="I107" s="4" t="s">
        <v>155</v>
      </c>
      <c r="J107" s="18"/>
      <c r="K107" s="18"/>
    </row>
    <row r="108" spans="1:29" x14ac:dyDescent="0.3">
      <c r="A108" s="3" t="s">
        <v>156</v>
      </c>
      <c r="B108" s="3"/>
      <c r="C108" s="11">
        <v>1</v>
      </c>
      <c r="D108" s="10">
        <v>25000</v>
      </c>
      <c r="E108" s="10">
        <v>27000</v>
      </c>
      <c r="F108" s="10">
        <v>27000</v>
      </c>
      <c r="G108" s="10">
        <v>26</v>
      </c>
      <c r="H108" s="48">
        <v>2026</v>
      </c>
      <c r="I108" s="4" t="s">
        <v>155</v>
      </c>
      <c r="J108" s="18"/>
      <c r="K108" s="18"/>
    </row>
    <row r="109" spans="1:29" x14ac:dyDescent="0.3">
      <c r="A109" s="3" t="s">
        <v>156</v>
      </c>
      <c r="B109" s="3"/>
      <c r="C109" s="11">
        <v>2</v>
      </c>
      <c r="D109" s="10">
        <v>25000</v>
      </c>
      <c r="E109" s="10">
        <v>27000</v>
      </c>
      <c r="F109" s="10">
        <v>27000</v>
      </c>
      <c r="G109" s="10">
        <v>26</v>
      </c>
      <c r="H109" s="48">
        <v>2026</v>
      </c>
      <c r="I109" s="4" t="s">
        <v>151</v>
      </c>
      <c r="J109" s="18"/>
      <c r="K109" s="18"/>
    </row>
    <row r="110" spans="1:29" x14ac:dyDescent="0.3">
      <c r="A110" s="3" t="s">
        <v>156</v>
      </c>
      <c r="B110" s="3"/>
      <c r="C110" s="11">
        <v>6</v>
      </c>
      <c r="D110" s="10">
        <v>35000</v>
      </c>
      <c r="E110" s="10">
        <v>39000</v>
      </c>
      <c r="F110" s="10">
        <v>39000</v>
      </c>
      <c r="G110" s="10">
        <v>28</v>
      </c>
      <c r="H110" s="48" t="s">
        <v>173</v>
      </c>
      <c r="I110" s="4" t="s">
        <v>151</v>
      </c>
      <c r="J110" s="18"/>
      <c r="K110" s="18"/>
    </row>
    <row r="111" spans="1:29" x14ac:dyDescent="0.3">
      <c r="A111" s="3" t="s">
        <v>157</v>
      </c>
      <c r="C111" s="11">
        <v>2</v>
      </c>
      <c r="D111" s="10">
        <v>49000</v>
      </c>
      <c r="E111" s="10">
        <v>54800</v>
      </c>
      <c r="F111" s="10">
        <v>0</v>
      </c>
      <c r="G111" s="10">
        <v>21</v>
      </c>
      <c r="H111" s="48" t="s">
        <v>145</v>
      </c>
      <c r="I111" s="4" t="s">
        <v>151</v>
      </c>
      <c r="J111" s="18"/>
      <c r="K111" s="18"/>
    </row>
    <row r="112" spans="1:29" x14ac:dyDescent="0.3">
      <c r="A112" s="21"/>
      <c r="B112" s="21"/>
      <c r="C112" s="22"/>
      <c r="D112" s="23"/>
      <c r="E112" s="23"/>
      <c r="F112" s="23"/>
      <c r="G112" s="23"/>
      <c r="H112" s="24"/>
      <c r="I112" s="24"/>
    </row>
    <row r="113" spans="1:9" ht="15.75" thickBot="1" x14ac:dyDescent="0.35">
      <c r="A113" s="25" t="s">
        <v>99</v>
      </c>
      <c r="B113" s="25"/>
      <c r="C113" s="26">
        <f>SUM(C104:C112)</f>
        <v>19</v>
      </c>
      <c r="D113" s="26">
        <f>(C104*D104)+(C107*D107)+(D105*C105)+(D106*C106)+(C108*D108)+(C109*D109)+(C110*D110)+(C111*D111)</f>
        <v>629929</v>
      </c>
      <c r="E113" s="27">
        <f>(E104*C104)+(C107*E107)+(E105*C105)+(E106*C106)+(C108*E108)+(C109*E109)+(C110*E110)+(C111*E111)</f>
        <v>693334</v>
      </c>
      <c r="F113" s="27">
        <f>(F104*C104)+(C107*F107)+(F105*C105)+(F106*C106)+(C108*F108)+(C109*F109)+(C110*F110)+(C111*F111)</f>
        <v>583734</v>
      </c>
      <c r="G113" s="27">
        <f>(G104*C104)+(C107*G107)+(G105*C105)+(G106*C106)+(C108*G108)+(C109*G109)+(C110*G110)+(C111*G111)</f>
        <v>488</v>
      </c>
      <c r="H113" s="26"/>
      <c r="I113" s="28"/>
    </row>
    <row r="114" spans="1:9" ht="15.75" thickTop="1" x14ac:dyDescent="0.3">
      <c r="A114" s="3"/>
      <c r="B114" s="3"/>
      <c r="C114" s="3"/>
      <c r="D114" s="3"/>
      <c r="E114" s="3"/>
      <c r="F114" s="3"/>
      <c r="G114" s="3"/>
      <c r="H114" s="3"/>
      <c r="I114" s="3"/>
    </row>
    <row r="116" spans="1:9" x14ac:dyDescent="0.3">
      <c r="A116" s="3"/>
      <c r="B116" s="3"/>
      <c r="C116" s="11"/>
      <c r="D116" s="10"/>
      <c r="E116" s="10"/>
      <c r="F116" s="10"/>
      <c r="G116" s="10"/>
      <c r="H116" s="10"/>
      <c r="I116" s="10"/>
    </row>
    <row r="117" spans="1:9" x14ac:dyDescent="0.3">
      <c r="A117" s="2"/>
      <c r="B117" s="2"/>
      <c r="C117" s="47"/>
      <c r="D117" s="47"/>
      <c r="E117" s="47"/>
      <c r="F117" s="47"/>
      <c r="G117" s="47"/>
      <c r="H117" s="10"/>
      <c r="I117" s="10"/>
    </row>
    <row r="118" spans="1:9" x14ac:dyDescent="0.3">
      <c r="D118" s="10"/>
      <c r="E118" s="11"/>
      <c r="F118" s="10"/>
      <c r="G118" s="10"/>
      <c r="H118" s="10"/>
      <c r="I118" s="10"/>
    </row>
  </sheetData>
  <mergeCells count="1">
    <mergeCell ref="A97:B97"/>
  </mergeCells>
  <conditionalFormatting sqref="A118">
    <cfRule type="duplicateValues" dxfId="1" priority="7"/>
  </conditionalFormatting>
  <conditionalFormatting sqref="C49 C43">
    <cfRule type="duplicateValues" dxfId="0" priority="6"/>
  </conditionalFormatting>
  <pageMargins left="0.7" right="0.7" top="0.75" bottom="0.75" header="0.3" footer="0.3"/>
  <pageSetup scale="18" orientation="portrait" r:id="rId1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3467B-DCFF-4B0C-ADD6-00E373623877}">
  <sheetPr>
    <pageSetUpPr fitToPage="1"/>
  </sheetPr>
  <dimension ref="A1:I36"/>
  <sheetViews>
    <sheetView showGridLines="0" zoomScaleNormal="100" workbookViewId="0">
      <selection activeCell="E3" sqref="E3"/>
    </sheetView>
  </sheetViews>
  <sheetFormatPr defaultColWidth="9.140625" defaultRowHeight="12.75" x14ac:dyDescent="0.2"/>
  <cols>
    <col min="1" max="1" width="69.140625" style="32" bestFit="1" customWidth="1"/>
    <col min="2" max="2" width="21.42578125" style="32" bestFit="1" customWidth="1"/>
    <col min="3" max="3" width="15.7109375" style="32" bestFit="1" customWidth="1"/>
    <col min="4" max="4" width="9.5703125" style="32" bestFit="1" customWidth="1"/>
    <col min="5" max="5" width="15" style="32" customWidth="1"/>
    <col min="6" max="6" width="13.85546875" style="32" customWidth="1"/>
    <col min="7" max="16384" width="9.140625" style="32"/>
  </cols>
  <sheetData>
    <row r="1" spans="1:9" ht="31.5" customHeight="1" thickBot="1" x14ac:dyDescent="0.25">
      <c r="A1" s="30" t="s">
        <v>100</v>
      </c>
      <c r="B1" s="31" t="s">
        <v>101</v>
      </c>
      <c r="C1" s="72" t="s">
        <v>102</v>
      </c>
      <c r="D1" s="71" t="s">
        <v>6</v>
      </c>
      <c r="E1" s="70" t="s">
        <v>97</v>
      </c>
      <c r="F1" s="70" t="s">
        <v>163</v>
      </c>
    </row>
    <row r="2" spans="1:9" x14ac:dyDescent="0.2">
      <c r="A2" s="33" t="s">
        <v>103</v>
      </c>
      <c r="B2" s="33" t="s">
        <v>104</v>
      </c>
      <c r="C2" s="62">
        <v>0.51</v>
      </c>
      <c r="D2" s="56">
        <v>412415</v>
      </c>
      <c r="E2" s="56">
        <v>120812</v>
      </c>
      <c r="F2" s="56">
        <v>128</v>
      </c>
      <c r="H2" s="69"/>
      <c r="I2" s="69"/>
    </row>
    <row r="3" spans="1:9" x14ac:dyDescent="0.2">
      <c r="A3" s="33" t="s">
        <v>105</v>
      </c>
      <c r="B3" s="34" t="s">
        <v>106</v>
      </c>
      <c r="C3" s="62">
        <v>0.51</v>
      </c>
      <c r="D3" s="56">
        <v>79243</v>
      </c>
      <c r="E3" s="56">
        <v>0</v>
      </c>
      <c r="F3" s="56">
        <v>9</v>
      </c>
      <c r="H3" s="69"/>
    </row>
    <row r="4" spans="1:9" x14ac:dyDescent="0.2">
      <c r="A4" s="33" t="s">
        <v>107</v>
      </c>
      <c r="B4" s="33" t="s">
        <v>108</v>
      </c>
      <c r="C4" s="62">
        <v>0.5</v>
      </c>
      <c r="D4" s="56">
        <v>313710</v>
      </c>
      <c r="E4" s="56">
        <v>15860</v>
      </c>
      <c r="F4" s="56">
        <v>85</v>
      </c>
    </row>
    <row r="5" spans="1:9" ht="13.5" thickBot="1" x14ac:dyDescent="0.25">
      <c r="A5" s="33" t="s">
        <v>109</v>
      </c>
      <c r="B5" s="33" t="s">
        <v>110</v>
      </c>
      <c r="C5" s="62">
        <v>0.25</v>
      </c>
      <c r="D5" s="56">
        <f>461189+27500</f>
        <v>488689</v>
      </c>
      <c r="E5" s="56">
        <f>155832+27500</f>
        <v>183332</v>
      </c>
      <c r="F5" s="56">
        <f>246+10</f>
        <v>256</v>
      </c>
    </row>
    <row r="6" spans="1:9" ht="13.5" thickBot="1" x14ac:dyDescent="0.25">
      <c r="A6" s="35" t="s">
        <v>111</v>
      </c>
      <c r="B6" s="36" t="s">
        <v>112</v>
      </c>
      <c r="C6" s="68"/>
      <c r="D6" s="53">
        <f>SUM(D2:D5)</f>
        <v>1294057</v>
      </c>
      <c r="E6" s="53">
        <f>SUM(E2:E5)</f>
        <v>320004</v>
      </c>
      <c r="F6" s="53">
        <f>SUM(F2:F5)</f>
        <v>478</v>
      </c>
    </row>
    <row r="7" spans="1:9" ht="13.5" thickTop="1" x14ac:dyDescent="0.2">
      <c r="A7" s="37"/>
      <c r="B7" s="37"/>
      <c r="C7" s="67"/>
      <c r="D7" s="60"/>
      <c r="E7" s="60"/>
      <c r="F7" s="60"/>
    </row>
    <row r="8" spans="1:9" ht="26.25" thickBot="1" x14ac:dyDescent="0.25">
      <c r="A8" s="38" t="s">
        <v>113</v>
      </c>
      <c r="B8" s="31" t="s">
        <v>101</v>
      </c>
      <c r="C8" s="58"/>
      <c r="D8" s="58" t="s">
        <v>6</v>
      </c>
      <c r="E8" s="57" t="s">
        <v>97</v>
      </c>
      <c r="F8" s="57" t="s">
        <v>162</v>
      </c>
    </row>
    <row r="9" spans="1:9" x14ac:dyDescent="0.2">
      <c r="A9" s="33" t="s">
        <v>167</v>
      </c>
      <c r="B9" s="33" t="s">
        <v>110</v>
      </c>
      <c r="C9" s="56"/>
      <c r="D9" s="56">
        <v>12000</v>
      </c>
      <c r="E9" s="56">
        <v>12000</v>
      </c>
      <c r="F9" s="56" t="s">
        <v>166</v>
      </c>
    </row>
    <row r="10" spans="1:9" ht="13.5" thickBot="1" x14ac:dyDescent="0.25">
      <c r="A10" s="66" t="s">
        <v>165</v>
      </c>
      <c r="B10" s="66" t="s">
        <v>108</v>
      </c>
      <c r="C10" s="65"/>
      <c r="D10" s="65">
        <v>87940</v>
      </c>
      <c r="E10" s="65">
        <v>0</v>
      </c>
      <c r="F10" s="65" t="s">
        <v>164</v>
      </c>
    </row>
    <row r="11" spans="1:9" ht="13.5" thickBot="1" x14ac:dyDescent="0.25">
      <c r="A11" s="35" t="s">
        <v>114</v>
      </c>
      <c r="B11" s="35"/>
      <c r="C11" s="54"/>
      <c r="D11" s="53">
        <f>+SUM(D9:D10)</f>
        <v>99940</v>
      </c>
      <c r="E11" s="53">
        <f>+SUM(E9:E10)</f>
        <v>12000</v>
      </c>
      <c r="F11" s="53"/>
    </row>
    <row r="12" spans="1:9" ht="13.5" thickTop="1" x14ac:dyDescent="0.2">
      <c r="A12" s="37"/>
      <c r="B12" s="37"/>
      <c r="C12" s="56"/>
      <c r="D12" s="60"/>
      <c r="E12" s="60"/>
      <c r="F12" s="60"/>
    </row>
    <row r="13" spans="1:9" x14ac:dyDescent="0.2">
      <c r="A13" s="33"/>
      <c r="B13" s="33"/>
      <c r="C13" s="64"/>
      <c r="D13" s="64"/>
      <c r="E13" s="64"/>
      <c r="F13" s="64"/>
    </row>
    <row r="14" spans="1:9" ht="26.25" thickBot="1" x14ac:dyDescent="0.25">
      <c r="A14" s="39" t="s">
        <v>115</v>
      </c>
      <c r="B14" s="31" t="s">
        <v>101</v>
      </c>
      <c r="C14" s="63"/>
      <c r="D14" s="58" t="s">
        <v>6</v>
      </c>
      <c r="E14" s="57" t="s">
        <v>97</v>
      </c>
      <c r="F14" s="57" t="s">
        <v>163</v>
      </c>
    </row>
    <row r="15" spans="1:9" x14ac:dyDescent="0.2">
      <c r="A15" s="33" t="s">
        <v>116</v>
      </c>
      <c r="B15" s="34" t="s">
        <v>117</v>
      </c>
      <c r="C15" s="62"/>
      <c r="D15" s="56">
        <v>70830</v>
      </c>
      <c r="E15" s="56">
        <v>1600</v>
      </c>
      <c r="F15" s="56">
        <v>57</v>
      </c>
    </row>
    <row r="16" spans="1:9" x14ac:dyDescent="0.2">
      <c r="A16" s="34" t="s">
        <v>118</v>
      </c>
      <c r="B16" s="34" t="s">
        <v>119</v>
      </c>
      <c r="C16" s="62"/>
      <c r="D16" s="56">
        <v>94385</v>
      </c>
      <c r="E16" s="56">
        <v>2900</v>
      </c>
      <c r="F16" s="56">
        <v>41</v>
      </c>
    </row>
    <row r="17" spans="1:6" x14ac:dyDescent="0.2">
      <c r="A17" s="33" t="s">
        <v>118</v>
      </c>
      <c r="B17" s="34" t="s">
        <v>120</v>
      </c>
      <c r="C17" s="62"/>
      <c r="D17" s="56">
        <v>150085</v>
      </c>
      <c r="E17" s="56">
        <v>0</v>
      </c>
      <c r="F17" s="56">
        <v>55</v>
      </c>
    </row>
    <row r="18" spans="1:6" x14ac:dyDescent="0.2">
      <c r="A18" s="33" t="s">
        <v>118</v>
      </c>
      <c r="B18" s="34" t="s">
        <v>121</v>
      </c>
      <c r="C18" s="62"/>
      <c r="D18" s="56">
        <v>8050</v>
      </c>
      <c r="E18" s="56">
        <v>0</v>
      </c>
      <c r="F18" s="56">
        <v>6</v>
      </c>
    </row>
    <row r="19" spans="1:6" x14ac:dyDescent="0.2">
      <c r="A19" s="33" t="s">
        <v>118</v>
      </c>
      <c r="B19" s="33" t="s">
        <v>122</v>
      </c>
      <c r="C19" s="62"/>
      <c r="D19" s="56">
        <v>7640</v>
      </c>
      <c r="E19" s="56">
        <v>0</v>
      </c>
      <c r="F19" s="56">
        <v>6</v>
      </c>
    </row>
    <row r="20" spans="1:6" x14ac:dyDescent="0.2">
      <c r="A20" s="33" t="s">
        <v>118</v>
      </c>
      <c r="B20" s="33" t="s">
        <v>123</v>
      </c>
      <c r="C20" s="62"/>
      <c r="D20" s="56">
        <v>17120</v>
      </c>
      <c r="E20" s="56">
        <v>0</v>
      </c>
      <c r="F20" s="56">
        <v>12</v>
      </c>
    </row>
    <row r="21" spans="1:6" x14ac:dyDescent="0.2">
      <c r="A21" s="33" t="s">
        <v>118</v>
      </c>
      <c r="B21" s="33" t="s">
        <v>124</v>
      </c>
      <c r="C21" s="62"/>
      <c r="D21" s="56">
        <v>51910</v>
      </c>
      <c r="E21" s="56">
        <v>0</v>
      </c>
      <c r="F21" s="56">
        <v>17</v>
      </c>
    </row>
    <row r="22" spans="1:6" x14ac:dyDescent="0.2">
      <c r="A22" s="33" t="s">
        <v>125</v>
      </c>
      <c r="B22" s="34" t="s">
        <v>126</v>
      </c>
      <c r="C22" s="62"/>
      <c r="D22" s="56">
        <v>68670</v>
      </c>
      <c r="E22" s="56">
        <v>10190</v>
      </c>
      <c r="F22" s="56">
        <v>102</v>
      </c>
    </row>
    <row r="23" spans="1:6" x14ac:dyDescent="0.2">
      <c r="A23" s="33" t="s">
        <v>127</v>
      </c>
      <c r="B23" s="34" t="s">
        <v>128</v>
      </c>
      <c r="C23" s="62"/>
      <c r="D23" s="56">
        <v>34210</v>
      </c>
      <c r="E23" s="56">
        <v>0</v>
      </c>
      <c r="F23" s="56">
        <v>26</v>
      </c>
    </row>
    <row r="24" spans="1:6" ht="13.5" thickBot="1" x14ac:dyDescent="0.25">
      <c r="A24" s="33" t="s">
        <v>127</v>
      </c>
      <c r="B24" s="33" t="s">
        <v>129</v>
      </c>
      <c r="C24" s="61"/>
      <c r="D24" s="56">
        <v>38870</v>
      </c>
      <c r="E24" s="56">
        <v>0</v>
      </c>
      <c r="F24" s="56">
        <v>9</v>
      </c>
    </row>
    <row r="25" spans="1:6" ht="13.5" thickBot="1" x14ac:dyDescent="0.25">
      <c r="A25" s="35" t="s">
        <v>130</v>
      </c>
      <c r="B25" s="35" t="s">
        <v>131</v>
      </c>
      <c r="C25" s="53"/>
      <c r="D25" s="53">
        <f>SUM(D15:D24)</f>
        <v>541770</v>
      </c>
      <c r="E25" s="53">
        <f>SUM(E15:E24)</f>
        <v>14690</v>
      </c>
      <c r="F25" s="53">
        <f>SUM(F15:F24)</f>
        <v>331</v>
      </c>
    </row>
    <row r="26" spans="1:6" ht="13.5" thickTop="1" x14ac:dyDescent="0.2">
      <c r="A26" s="37"/>
      <c r="B26" s="37"/>
      <c r="C26" s="60"/>
      <c r="D26" s="60"/>
      <c r="E26" s="56"/>
      <c r="F26" s="59"/>
    </row>
    <row r="27" spans="1:6" ht="26.25" thickBot="1" x14ac:dyDescent="0.25">
      <c r="A27" s="38" t="s">
        <v>132</v>
      </c>
      <c r="B27" s="31" t="s">
        <v>101</v>
      </c>
      <c r="C27" s="58"/>
      <c r="D27" s="58" t="s">
        <v>6</v>
      </c>
      <c r="E27" s="57" t="s">
        <v>97</v>
      </c>
      <c r="F27" s="57" t="s">
        <v>162</v>
      </c>
    </row>
    <row r="28" spans="1:6" x14ac:dyDescent="0.2">
      <c r="A28" s="40" t="s">
        <v>116</v>
      </c>
      <c r="B28" s="34" t="s">
        <v>117</v>
      </c>
      <c r="C28" s="56"/>
      <c r="D28" s="56">
        <v>7600</v>
      </c>
      <c r="E28" s="55">
        <v>0</v>
      </c>
      <c r="F28" s="55" t="s">
        <v>161</v>
      </c>
    </row>
    <row r="29" spans="1:6" x14ac:dyDescent="0.2">
      <c r="A29" s="40" t="s">
        <v>118</v>
      </c>
      <c r="B29" s="34" t="s">
        <v>136</v>
      </c>
      <c r="C29" s="56"/>
      <c r="D29" s="56">
        <v>19520</v>
      </c>
      <c r="E29" s="55">
        <v>0</v>
      </c>
      <c r="F29" s="55" t="s">
        <v>160</v>
      </c>
    </row>
    <row r="30" spans="1:6" ht="13.5" thickBot="1" x14ac:dyDescent="0.25">
      <c r="A30" s="40" t="s">
        <v>118</v>
      </c>
      <c r="B30" s="34" t="s">
        <v>159</v>
      </c>
      <c r="C30" s="56"/>
      <c r="D30" s="56">
        <v>24000</v>
      </c>
      <c r="E30" s="55">
        <v>0</v>
      </c>
      <c r="F30" s="55" t="s">
        <v>158</v>
      </c>
    </row>
    <row r="31" spans="1:6" ht="13.5" thickBot="1" x14ac:dyDescent="0.25">
      <c r="A31" s="35" t="s">
        <v>114</v>
      </c>
      <c r="B31" s="35"/>
      <c r="C31" s="54"/>
      <c r="D31" s="53">
        <f>SUM(D28:D30)</f>
        <v>51120</v>
      </c>
      <c r="E31" s="53">
        <f>SUM(E28:E30)</f>
        <v>0</v>
      </c>
      <c r="F31" s="53"/>
    </row>
    <row r="32" spans="1:6" ht="13.5" thickTop="1" x14ac:dyDescent="0.2">
      <c r="A32" s="41"/>
      <c r="B32" s="41"/>
      <c r="C32" s="52"/>
      <c r="D32" s="52"/>
      <c r="E32" s="52"/>
      <c r="F32" s="52"/>
    </row>
    <row r="33" spans="1:6" ht="13.5" thickBot="1" x14ac:dyDescent="0.25">
      <c r="A33" s="43" t="s">
        <v>133</v>
      </c>
      <c r="B33" s="43" t="s">
        <v>134</v>
      </c>
      <c r="C33" s="51"/>
      <c r="D33" s="50">
        <f>D6+D25</f>
        <v>1835827</v>
      </c>
      <c r="E33" s="50">
        <f>E6+E25</f>
        <v>334694</v>
      </c>
      <c r="F33" s="50">
        <f>F6+F25</f>
        <v>809</v>
      </c>
    </row>
    <row r="34" spans="1:6" ht="13.5" thickTop="1" x14ac:dyDescent="0.2">
      <c r="A34" s="41"/>
      <c r="B34" s="41"/>
      <c r="C34" s="42"/>
      <c r="D34" s="42"/>
      <c r="E34" s="42"/>
      <c r="F34" s="42"/>
    </row>
    <row r="35" spans="1:6" x14ac:dyDescent="0.2">
      <c r="A35" s="33" t="s">
        <v>135</v>
      </c>
      <c r="B35" s="41"/>
      <c r="C35" s="42"/>
      <c r="D35" s="42"/>
      <c r="E35" s="42"/>
      <c r="F35" s="42"/>
    </row>
    <row r="36" spans="1:6" x14ac:dyDescent="0.2">
      <c r="A36" s="41"/>
      <c r="B36" s="41"/>
      <c r="C36" s="42"/>
      <c r="D36" s="42"/>
      <c r="E36" s="42"/>
      <c r="F36" s="42"/>
    </row>
  </sheetData>
  <pageMargins left="0.7" right="0.7" top="0.75" bottom="0.75" header="0.3" footer="0.3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C43EC7062A7545A8DB49BAB9FA9D3A" ma:contentTypeVersion="21" ma:contentTypeDescription="Create a new document." ma:contentTypeScope="" ma:versionID="0606be25703de7235a2e27503e0122a0">
  <xsd:schema xmlns:xsd="http://www.w3.org/2001/XMLSchema" xmlns:xs="http://www.w3.org/2001/XMLSchema" xmlns:p="http://schemas.microsoft.com/office/2006/metadata/properties" xmlns:ns2="7a4f9a77-900e-42f7-ac48-ecccb77d7df7" xmlns:ns3="2f71da47-2018-4ff5-82d4-c0f4d3d5f5e0" targetNamespace="http://schemas.microsoft.com/office/2006/metadata/properties" ma:root="true" ma:fieldsID="1a583cf3b836b5cc8eff8f8ce1decdbe" ns2:_="" ns3:_="">
    <xsd:import namespace="7a4f9a77-900e-42f7-ac48-ecccb77d7df7"/>
    <xsd:import namespace="2f71da47-2018-4ff5-82d4-c0f4d3d5f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Category" minOccurs="0"/>
                <xsd:element ref="ns2:Document_x0020_owner" minOccurs="0"/>
                <xsd:element ref="ns2:Review_x0020_by" minOccurs="0"/>
                <xsd:element ref="ns2:Period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f9a77-900e-42f7-ac48-ecccb77d7d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Category" ma:index="15" nillable="true" ma:displayName="Category" ma:format="Dropdown" ma:internalName="Category">
      <xsd:simpleType>
        <xsd:restriction base="dms:Choice">
          <xsd:enumeration value="Q-General"/>
          <xsd:enumeration value="Q-Presentation"/>
          <xsd:enumeration value="Q-Report_MD&amp;A"/>
          <xsd:enumeration value="Q-Report_Financials"/>
          <xsd:enumeration value="Q-Report_Appendix"/>
          <xsd:enumeration value="Q-Supporting-docs"/>
          <xsd:enumeration value="Memos"/>
          <xsd:enumeration value="General Channel document"/>
        </xsd:restriction>
      </xsd:simpleType>
    </xsd:element>
    <xsd:element name="Document_x0020_owner" ma:index="16" nillable="true" ma:displayName="Document owner" ma:list="UserInfo" ma:SharePointGroup="0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_x0020_by" ma:index="17" nillable="true" ma:displayName="Review by" ma:list="UserInfo" ma:SharePointGroup="0" ma:internalName="Review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eriod" ma:index="18" nillable="true" ma:displayName="Period" ma:default="2020-2Q" ma:format="Dropdown" ma:internalName="Period">
      <xsd:simpleType>
        <xsd:restriction base="dms:Choice">
          <xsd:enumeration value="2020-4Q"/>
          <xsd:enumeration value="2020-3Q"/>
          <xsd:enumeration value="2020-2Q"/>
          <xsd:enumeration value="2020-1Q"/>
          <xsd:enumeration value="2019-4Q"/>
          <xsd:enumeration value="2019-3Q"/>
          <xsd:enumeration value="2019-2Q"/>
          <xsd:enumeration value="2019-1Q"/>
          <xsd:enumeration value="2018-4Q"/>
          <xsd:enumeration value="2018-3Q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39d7925-ed03-4ca2-b8d3-f6ec7f7ce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1da47-2018-4ff5-82d4-c0f4d3d5f5e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376dfcbc-975f-4fe7-93a3-80621923ab36}" ma:internalName="TaxCatchAll" ma:showField="CatchAllData" ma:web="2f71da47-2018-4ff5-82d4-c0f4d3d5f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7a4f9a77-900e-42f7-ac48-ecccb77d7df7">
      <UserInfo>
        <DisplayName/>
        <AccountId xsi:nil="true"/>
        <AccountType/>
      </UserInfo>
    </Document_x0020_owner>
    <Period xmlns="7a4f9a77-900e-42f7-ac48-ecccb77d7df7">2020-2Q</Period>
    <Category xmlns="7a4f9a77-900e-42f7-ac48-ecccb77d7df7" xsi:nil="true"/>
    <lcf76f155ced4ddcb4097134ff3c332f xmlns="7a4f9a77-900e-42f7-ac48-ecccb77d7df7">
      <Terms xmlns="http://schemas.microsoft.com/office/infopath/2007/PartnerControls"/>
    </lcf76f155ced4ddcb4097134ff3c332f>
    <TaxCatchAll xmlns="2f71da47-2018-4ff5-82d4-c0f4d3d5f5e0" xsi:nil="true"/>
    <Review_x0020_by xmlns="7a4f9a77-900e-42f7-ac48-ecccb77d7df7">
      <UserInfo>
        <DisplayName/>
        <AccountId xsi:nil="true"/>
        <AccountType/>
      </UserInfo>
    </Review_x0020_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DF009D-FDB8-4200-82BD-6BFD78937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f9a77-900e-42f7-ac48-ecccb77d7df7"/>
    <ds:schemaRef ds:uri="2f71da47-2018-4ff5-82d4-c0f4d3d5f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ADB34F-8865-4533-B20D-563024F9F3AE}">
  <ds:schemaRefs>
    <ds:schemaRef ds:uri="http://purl.org/dc/terms/"/>
    <ds:schemaRef ds:uri="7a4f9a77-900e-42f7-ac48-ecccb77d7df7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f71da47-2018-4ff5-82d4-c0f4d3d5f5e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8368ADC-A0CA-40A3-8B2D-1F01358810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Fleet 04102026</vt:lpstr>
      <vt:lpstr>Terminals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Reyes</dc:creator>
  <cp:keywords/>
  <dc:description/>
  <cp:lastModifiedBy>Albert Reyes</cp:lastModifiedBy>
  <cp:revision/>
  <cp:lastPrinted>2023-08-11T13:03:48Z</cp:lastPrinted>
  <dcterms:created xsi:type="dcterms:W3CDTF">2022-01-27T12:42:37Z</dcterms:created>
  <dcterms:modified xsi:type="dcterms:W3CDTF">2026-04-10T08:45:33Z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0x01010028C43EC7062A7545A8DB49BAB9FA9D3A</vt:lpwstr>
  </property>
  <property fmtid="{D5CDD505-2E9C-101B-9397-08002B2CF9AE}" pid="3" name="MediaServiceImageTags">
    <vt:lpwstr/>
  </property>
</Properties>
</file>