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yesa\Downloads\"/>
    </mc:Choice>
  </mc:AlternateContent>
  <xr:revisionPtr revIDLastSave="0" documentId="8_{A65DD8D4-EEA2-4211-9138-624F08BF34D7}" xr6:coauthVersionLast="47" xr6:coauthVersionMax="47" xr10:uidLastSave="{00000000-0000-0000-0000-000000000000}"/>
  <bookViews>
    <workbookView xWindow="-108" yWindow="-108" windowWidth="23256" windowHeight="12456" xr2:uid="{57A8A10B-D662-4326-99DF-6AA97ABDB487}"/>
  </bookViews>
  <sheets>
    <sheet name="Fleet 08282025" sheetId="1" r:id="rId1"/>
    <sheet name="Terminals" sheetId="5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5" i="5" l="1"/>
  <c r="E5" i="5"/>
  <c r="F5" i="5"/>
  <c r="D6" i="5"/>
  <c r="E6" i="5"/>
  <c r="F6" i="5"/>
  <c r="D11" i="5"/>
  <c r="E11" i="5"/>
  <c r="D25" i="5"/>
  <c r="E25" i="5"/>
  <c r="F25" i="5"/>
  <c r="D31" i="5"/>
  <c r="E31" i="5"/>
  <c r="D33" i="5"/>
  <c r="E33" i="5"/>
  <c r="F33" i="5"/>
  <c r="G111" i="1"/>
  <c r="E111" i="1"/>
  <c r="D111" i="1"/>
  <c r="F111" i="1"/>
  <c r="H92" i="1"/>
  <c r="I93" i="1"/>
  <c r="H93" i="1"/>
  <c r="G93" i="1"/>
  <c r="F93" i="1"/>
  <c r="I94" i="1"/>
  <c r="H94" i="1"/>
  <c r="I92" i="1"/>
  <c r="I91" i="1"/>
  <c r="H91" i="1"/>
  <c r="G92" i="1"/>
  <c r="G94" i="1"/>
  <c r="G91" i="1"/>
  <c r="F94" i="1"/>
  <c r="F92" i="1"/>
  <c r="F91" i="1"/>
  <c r="E94" i="1"/>
  <c r="E93" i="1"/>
  <c r="E92" i="1"/>
  <c r="E91" i="1"/>
  <c r="I86" i="1" l="1"/>
  <c r="H86" i="1"/>
  <c r="G86" i="1"/>
  <c r="E86" i="1"/>
  <c r="D86" i="1"/>
  <c r="I77" i="1"/>
  <c r="H77" i="1"/>
  <c r="G77" i="1"/>
  <c r="E77" i="1"/>
  <c r="D77" i="1"/>
  <c r="E95" i="1" l="1"/>
  <c r="G95" i="1"/>
  <c r="I95" i="1"/>
  <c r="H95" i="1"/>
  <c r="F95" i="1"/>
  <c r="C111" i="1"/>
</calcChain>
</file>

<file path=xl/sharedStrings.xml><?xml version="1.0" encoding="utf-8"?>
<sst xmlns="http://schemas.openxmlformats.org/spreadsheetml/2006/main" count="441" uniqueCount="180">
  <si>
    <t>STAINLESS</t>
  </si>
  <si>
    <t>VESSEL TYPE</t>
  </si>
  <si>
    <t>Class</t>
  </si>
  <si>
    <t>CHEMICAL TANKERS</t>
  </si>
  <si>
    <t>DWT</t>
  </si>
  <si>
    <t>BUILT</t>
  </si>
  <si>
    <t>OWNERSHIP</t>
  </si>
  <si>
    <t>CBM</t>
  </si>
  <si>
    <t>STEEL, CBM</t>
  </si>
  <si>
    <t>TANKS</t>
  </si>
  <si>
    <t>Super-segregator</t>
  </si>
  <si>
    <t>POLAND</t>
  </si>
  <si>
    <t>Bow Sea</t>
  </si>
  <si>
    <t>Owned</t>
  </si>
  <si>
    <t>Coated</t>
  </si>
  <si>
    <t>Bow Summer</t>
  </si>
  <si>
    <t>FLUMAR</t>
  </si>
  <si>
    <t>Flumar Brasil</t>
  </si>
  <si>
    <t>Bow Saga</t>
  </si>
  <si>
    <t>MIPO</t>
  </si>
  <si>
    <t>Bow Triumph</t>
  </si>
  <si>
    <t>Bareboat</t>
  </si>
  <si>
    <t>Bow Sirius</t>
  </si>
  <si>
    <t>Bow Trident</t>
  </si>
  <si>
    <t>Bow Star</t>
  </si>
  <si>
    <t>Bow Tribute</t>
  </si>
  <si>
    <t>Bow Sky</t>
  </si>
  <si>
    <t>Bow Trajectory</t>
  </si>
  <si>
    <t>Bow Spring</t>
  </si>
  <si>
    <t>SLS</t>
  </si>
  <si>
    <t>Bow Elm</t>
  </si>
  <si>
    <t>Bow Sun</t>
  </si>
  <si>
    <t>Bow Lind</t>
  </si>
  <si>
    <t>KVAERNER</t>
  </si>
  <si>
    <t>Bow Chain</t>
  </si>
  <si>
    <t>Bow Faith</t>
  </si>
  <si>
    <t>Regional</t>
  </si>
  <si>
    <t>Bow Cedar</t>
  </si>
  <si>
    <t>Bow Cardinal</t>
  </si>
  <si>
    <t>OT 16-17 x 20-30</t>
  </si>
  <si>
    <t>Bow Condor</t>
  </si>
  <si>
    <t>Bow Firda</t>
  </si>
  <si>
    <t>Bow Fortune</t>
  </si>
  <si>
    <t>Bow Flora</t>
  </si>
  <si>
    <t>Bow Cecil</t>
  </si>
  <si>
    <t>Total Chemical Tankers:</t>
  </si>
  <si>
    <t>CP 40</t>
  </si>
  <si>
    <t>Bow Hercules</t>
  </si>
  <si>
    <t>Bow Gemini</t>
  </si>
  <si>
    <t>Bow Aquarius</t>
  </si>
  <si>
    <t>3rd party*</t>
  </si>
  <si>
    <t>Bow Capricorn</t>
  </si>
  <si>
    <t>HUDONG 49</t>
  </si>
  <si>
    <t>Bow Orion</t>
  </si>
  <si>
    <t>Large Stainless steel</t>
  </si>
  <si>
    <t>Bow Agathe</t>
  </si>
  <si>
    <t>Pool</t>
  </si>
  <si>
    <t>Bow Olympus</t>
  </si>
  <si>
    <t>Bow Caroline</t>
  </si>
  <si>
    <t>Bow Odyssey</t>
  </si>
  <si>
    <t>Bow Hector</t>
  </si>
  <si>
    <t>Bow Optima</t>
  </si>
  <si>
    <t>HUDONG 40</t>
  </si>
  <si>
    <t>Bow Explorer</t>
  </si>
  <si>
    <t>Bow Excellence</t>
  </si>
  <si>
    <t>TC 35 X 28</t>
  </si>
  <si>
    <t>Bow Persistent</t>
  </si>
  <si>
    <t>Bow Performer</t>
  </si>
  <si>
    <t>Bow Prosper</t>
  </si>
  <si>
    <t>Bow Precision</t>
  </si>
  <si>
    <t>Bow Harmony</t>
  </si>
  <si>
    <t>Bow Compass</t>
  </si>
  <si>
    <t>TC 30 X 28</t>
  </si>
  <si>
    <t>Bow Engineer</t>
  </si>
  <si>
    <t>Bow Architect</t>
  </si>
  <si>
    <t>Medium Stainless steel</t>
  </si>
  <si>
    <t>CP 25</t>
  </si>
  <si>
    <t>Southern Quokka</t>
  </si>
  <si>
    <t>Southern Owl</t>
  </si>
  <si>
    <t>Southern Puma</t>
  </si>
  <si>
    <t>Southern Shark</t>
  </si>
  <si>
    <t>Bow Platinum</t>
  </si>
  <si>
    <t>Bow Neon</t>
  </si>
  <si>
    <t>Bow Titanium</t>
  </si>
  <si>
    <t>Bow Palladium</t>
  </si>
  <si>
    <t>Total 3rd party:</t>
  </si>
  <si>
    <t>Bow Tungsten</t>
  </si>
  <si>
    <t>* Pool participation and commercial management</t>
  </si>
  <si>
    <t>Flumar Maceio</t>
  </si>
  <si>
    <t>DISPONENT OWNERSHIP SUMMARIZED</t>
  </si>
  <si>
    <t>NUMBER</t>
  </si>
  <si>
    <t>Moyra</t>
  </si>
  <si>
    <t>Bow Endeavor</t>
  </si>
  <si>
    <t>Time charter</t>
  </si>
  <si>
    <t>Southern Xantis</t>
  </si>
  <si>
    <t>Bow Cheetah</t>
  </si>
  <si>
    <t>Bow Panther</t>
  </si>
  <si>
    <t>Bow Lion</t>
  </si>
  <si>
    <t>Bow Leopard</t>
  </si>
  <si>
    <t>CHEMICAL TANKER NEWBUILDINGS ON ORDER:</t>
  </si>
  <si>
    <t>STAINLESS STEEL, CBM</t>
  </si>
  <si>
    <t>DELIVERY</t>
  </si>
  <si>
    <t>Total newbuildings:</t>
  </si>
  <si>
    <t>FLEET REDELIVERIES AND SALES</t>
  </si>
  <si>
    <t xml:space="preserve">TANK TERMINALS </t>
  </si>
  <si>
    <t>LOCATION</t>
  </si>
  <si>
    <t>OWNERSHIP¹</t>
  </si>
  <si>
    <t>Odfjell Terminals (Houston) Inc.</t>
  </si>
  <si>
    <t>Houston, USA</t>
  </si>
  <si>
    <t>Odfjell Terminals (Charleston) LLC</t>
  </si>
  <si>
    <t>Charleston, USA</t>
  </si>
  <si>
    <t>Odfjell Terminals (Korea) Co. Ltd</t>
  </si>
  <si>
    <t>Ulsan, Korea</t>
  </si>
  <si>
    <t>Noord Natie Terminals NV</t>
  </si>
  <si>
    <t>Antwerp, Belgium</t>
  </si>
  <si>
    <t>Total terminals</t>
  </si>
  <si>
    <t>4 terminals</t>
  </si>
  <si>
    <t xml:space="preserve">PROJECTS AND EXPANSIONS TANK TERMINALS </t>
  </si>
  <si>
    <t>Total expansion tank terminals partly owned by related parties</t>
  </si>
  <si>
    <t>TANK TERMINALS PARTLY OWNED BY RELATED PARTIES</t>
  </si>
  <si>
    <t>Depositos Quimicos Mineros S.A.</t>
  </si>
  <si>
    <t>Callao, Peru</t>
  </si>
  <si>
    <t>Granel Quimica Ltda</t>
  </si>
  <si>
    <t>Rio Grande, Brazil</t>
  </si>
  <si>
    <t>Sao Luis, Brazil</t>
  </si>
  <si>
    <t>Ladario, Brazil</t>
  </si>
  <si>
    <t>Teresina, Brazil</t>
  </si>
  <si>
    <t>Palmas, Brazil</t>
  </si>
  <si>
    <t>Santos, Brazil</t>
  </si>
  <si>
    <t>Odfjell Terminals Tagsa S.A.</t>
  </si>
  <si>
    <t>Campana, Argentina</t>
  </si>
  <si>
    <t>Terquim S.A.</t>
  </si>
  <si>
    <t>San Antonio, Chile</t>
  </si>
  <si>
    <t>Mejillones, Chile</t>
  </si>
  <si>
    <t xml:space="preserve">Total tank terminals partly owned by related parties </t>
  </si>
  <si>
    <t>10 terminals</t>
  </si>
  <si>
    <t>PROJECTS AND EXPANSIONS TANK TERMINALS 
PARTLY OWNED BY RELATED PARTIES</t>
  </si>
  <si>
    <t>Grand total (incl. related tank terminals partly owned by related parties)</t>
  </si>
  <si>
    <t>14 existing terminals</t>
  </si>
  <si>
    <t>¹Odfjell SE's indirect ownership share</t>
  </si>
  <si>
    <t xml:space="preserve">Santos </t>
  </si>
  <si>
    <t>Bareboat/ Financial lease</t>
  </si>
  <si>
    <t>Time Charter/ Operational lease</t>
  </si>
  <si>
    <t>Bareboat/ Operational lease</t>
  </si>
  <si>
    <t>Total Operated Chemical Tankers:</t>
  </si>
  <si>
    <t>Bow Lynx</t>
  </si>
  <si>
    <t>Bow Jaguar</t>
  </si>
  <si>
    <t>Bow Cougar</t>
  </si>
  <si>
    <t>2026-2027</t>
  </si>
  <si>
    <t>2027-2028</t>
  </si>
  <si>
    <t>Bow Tiger</t>
  </si>
  <si>
    <t>Bow Victory</t>
  </si>
  <si>
    <t>CP 20</t>
  </si>
  <si>
    <t>Bow Glory</t>
  </si>
  <si>
    <t>CP33</t>
  </si>
  <si>
    <t xml:space="preserve"> Kitanihon </t>
  </si>
  <si>
    <t xml:space="preserve"> Time Charter </t>
  </si>
  <si>
    <t xml:space="preserve"> Asakawa </t>
  </si>
  <si>
    <t xml:space="preserve"> Fukuoka </t>
  </si>
  <si>
    <t>2025-2027</t>
  </si>
  <si>
    <t xml:space="preserve"> Dingheng </t>
  </si>
  <si>
    <t xml:space="preserve"> Owned </t>
  </si>
  <si>
    <t xml:space="preserve"> Shin Kurushima </t>
  </si>
  <si>
    <t xml:space="preserve"> Yamic </t>
  </si>
  <si>
    <t>-</t>
  </si>
  <si>
    <t>FLEET CHANGES SINCE LAST QUARTER:</t>
  </si>
  <si>
    <t>FLEET ADDITIONS</t>
  </si>
  <si>
    <t>3Q26</t>
  </si>
  <si>
    <t>Santa Helena de Goias</t>
  </si>
  <si>
    <t>2Q25</t>
  </si>
  <si>
    <t>3Q25</t>
  </si>
  <si>
    <t>SCHEDULED COMPLETION</t>
  </si>
  <si>
    <t>NUMBER 
OF TANKS</t>
  </si>
  <si>
    <t>2H26</t>
  </si>
  <si>
    <t>E5</t>
  </si>
  <si>
    <t>2H25</t>
  </si>
  <si>
    <t>Tankpit-Q</t>
  </si>
  <si>
    <t>Fairchem Success</t>
  </si>
  <si>
    <t>Bow Mercury</t>
  </si>
  <si>
    <t>Fleet list, updated August 28,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</si>
</sst>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\ ###\ ##0_-;\-* #\ ###\ ##0_-;_-* &quot;-&quot;_-;_-@_-"/>
    <numFmt numFmtId="165" formatCode="0_ ;\-0\ "/>
  </numFmts>
  <fonts count="9" x14ac:knownFonts="1">
    <font>
      <sz val="10"/>
      <name val="Arial"/>
    </font>
    <font>
      <sz val="11"/>
      <color rgb="FF9C0006"/>
      <name val="Calibri"/>
      <family val="2"/>
      <scheme val="minor"/>
    </font>
    <font>
      <b/>
      <sz val="11"/>
      <name val="Roboto"/>
    </font>
    <font>
      <b/>
      <sz val="10"/>
      <name val="Roboto"/>
    </font>
    <font>
      <sz val="10"/>
      <name val="Roboto"/>
    </font>
    <font>
      <b/>
      <sz val="10"/>
      <color theme="1"/>
      <name val="Roboto"/>
    </font>
    <font>
      <sz val="10"/>
      <name val="Arial"/>
      <family val="2"/>
    </font>
    <font>
      <sz val="10"/>
      <name val="Calibri"/>
      <family val="2"/>
      <scheme val="minor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double">
        <color auto="1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6" fillId="0" borderId="0"/>
    <xf numFmtId="9" fontId="6" fillId="0" borderId="0" applyFont="0" applyFill="0" applyBorder="0" applyAlignment="0" applyProtection="0"/>
  </cellStyleXfs>
  <cellXfs count="81">
    <xf numFmtId="0" fontId="0" fillId="0" borderId="0" xfId="0"/>
    <xf numFmtId="164" fontId="2" fillId="3" borderId="0" xfId="0" applyNumberFormat="1" applyFont="1" applyFill="1" applyAlignment="1">
      <alignment horizontal="left"/>
    </xf>
    <xf numFmtId="164" fontId="3" fillId="3" borderId="0" xfId="0" applyNumberFormat="1" applyFont="1" applyFill="1" applyAlignment="1">
      <alignment horizontal="left"/>
    </xf>
    <xf numFmtId="164" fontId="4" fillId="3" borderId="0" xfId="0" applyNumberFormat="1" applyFont="1" applyFill="1"/>
    <xf numFmtId="164" fontId="4" fillId="3" borderId="0" xfId="0" applyNumberFormat="1" applyFont="1" applyFill="1" applyAlignment="1">
      <alignment horizontal="center"/>
    </xf>
    <xf numFmtId="0" fontId="5" fillId="3" borderId="0" xfId="0" applyFont="1" applyFill="1" applyAlignment="1">
      <alignment vertical="center" wrapText="1"/>
    </xf>
    <xf numFmtId="0" fontId="4" fillId="3" borderId="0" xfId="0" applyFont="1" applyFill="1"/>
    <xf numFmtId="164" fontId="3" fillId="3" borderId="0" xfId="0" applyNumberFormat="1" applyFont="1" applyFill="1" applyAlignment="1">
      <alignment horizontal="center"/>
    </xf>
    <xf numFmtId="164" fontId="3" fillId="3" borderId="1" xfId="0" applyNumberFormat="1" applyFont="1" applyFill="1" applyBorder="1" applyAlignment="1">
      <alignment horizontal="left"/>
    </xf>
    <xf numFmtId="164" fontId="3" fillId="3" borderId="1" xfId="0" applyNumberFormat="1" applyFont="1" applyFill="1" applyBorder="1" applyAlignment="1">
      <alignment horizontal="center"/>
    </xf>
    <xf numFmtId="164" fontId="4" fillId="3" borderId="0" xfId="0" applyNumberFormat="1" applyFont="1" applyFill="1" applyAlignment="1">
      <alignment horizontal="left"/>
    </xf>
    <xf numFmtId="3" fontId="4" fillId="3" borderId="0" xfId="0" applyNumberFormat="1" applyFont="1" applyFill="1" applyAlignment="1">
      <alignment horizontal="center"/>
    </xf>
    <xf numFmtId="1" fontId="4" fillId="3" borderId="0" xfId="0" applyNumberFormat="1" applyFont="1" applyFill="1" applyAlignment="1">
      <alignment horizontal="center"/>
    </xf>
    <xf numFmtId="164" fontId="3" fillId="3" borderId="2" xfId="0" applyNumberFormat="1" applyFont="1" applyFill="1" applyBorder="1" applyAlignment="1">
      <alignment vertical="center" wrapText="1"/>
    </xf>
    <xf numFmtId="3" fontId="3" fillId="3" borderId="2" xfId="0" applyNumberFormat="1" applyFont="1" applyFill="1" applyBorder="1" applyAlignment="1">
      <alignment horizontal="center" vertical="center"/>
    </xf>
    <xf numFmtId="0" fontId="0" fillId="3" borderId="0" xfId="0" applyFill="1"/>
    <xf numFmtId="3" fontId="4" fillId="3" borderId="0" xfId="2" applyNumberFormat="1" applyFont="1" applyFill="1" applyAlignment="1">
      <alignment horizontal="center"/>
    </xf>
    <xf numFmtId="3" fontId="7" fillId="3" borderId="0" xfId="1" applyNumberFormat="1" applyFont="1" applyFill="1" applyAlignment="1">
      <alignment horizontal="center"/>
    </xf>
    <xf numFmtId="0" fontId="4" fillId="3" borderId="1" xfId="0" applyFont="1" applyFill="1" applyBorder="1"/>
    <xf numFmtId="0" fontId="4" fillId="3" borderId="2" xfId="0" applyFont="1" applyFill="1" applyBorder="1"/>
    <xf numFmtId="3" fontId="4" fillId="3" borderId="0" xfId="0" applyNumberFormat="1" applyFont="1" applyFill="1"/>
    <xf numFmtId="3" fontId="3" fillId="3" borderId="1" xfId="0" applyNumberFormat="1" applyFont="1" applyFill="1" applyBorder="1" applyAlignment="1">
      <alignment horizontal="center"/>
    </xf>
    <xf numFmtId="164" fontId="4" fillId="3" borderId="3" xfId="0" applyNumberFormat="1" applyFont="1" applyFill="1" applyBorder="1" applyAlignment="1">
      <alignment horizontal="center"/>
    </xf>
    <xf numFmtId="164" fontId="4" fillId="3" borderId="4" xfId="0" applyNumberFormat="1" applyFont="1" applyFill="1" applyBorder="1"/>
    <xf numFmtId="1" fontId="4" fillId="3" borderId="4" xfId="0" applyNumberFormat="1" applyFont="1" applyFill="1" applyBorder="1" applyAlignment="1">
      <alignment horizontal="center"/>
    </xf>
    <xf numFmtId="3" fontId="4" fillId="3" borderId="4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164" fontId="3" fillId="3" borderId="2" xfId="0" applyNumberFormat="1" applyFont="1" applyFill="1" applyBorder="1" applyAlignment="1">
      <alignment horizontal="left"/>
    </xf>
    <xf numFmtId="3" fontId="3" fillId="3" borderId="2" xfId="0" applyNumberFormat="1" applyFont="1" applyFill="1" applyBorder="1" applyAlignment="1">
      <alignment horizontal="center"/>
    </xf>
    <xf numFmtId="3" fontId="3" fillId="3" borderId="5" xfId="0" applyNumberFormat="1" applyFont="1" applyFill="1" applyBorder="1" applyAlignment="1">
      <alignment horizontal="center"/>
    </xf>
    <xf numFmtId="164" fontId="4" fillId="3" borderId="2" xfId="0" applyNumberFormat="1" applyFont="1" applyFill="1" applyBorder="1" applyAlignment="1">
      <alignment horizontal="center"/>
    </xf>
    <xf numFmtId="164" fontId="3" fillId="3" borderId="1" xfId="0" applyNumberFormat="1" applyFont="1" applyFill="1" applyBorder="1" applyAlignment="1">
      <alignment horizontal="center" wrapText="1"/>
    </xf>
    <xf numFmtId="164" fontId="8" fillId="3" borderId="6" xfId="2" applyNumberFormat="1" applyFont="1" applyFill="1" applyBorder="1"/>
    <xf numFmtId="164" fontId="8" fillId="3" borderId="6" xfId="2" applyNumberFormat="1" applyFont="1" applyFill="1" applyBorder="1" applyAlignment="1">
      <alignment horizontal="left"/>
    </xf>
    <xf numFmtId="0" fontId="6" fillId="0" borderId="0" xfId="2"/>
    <xf numFmtId="164" fontId="6" fillId="3" borderId="0" xfId="2" applyNumberFormat="1" applyFill="1"/>
    <xf numFmtId="164" fontId="6" fillId="3" borderId="0" xfId="2" applyNumberFormat="1" applyFill="1" applyAlignment="1">
      <alignment horizontal="left"/>
    </xf>
    <xf numFmtId="164" fontId="8" fillId="3" borderId="7" xfId="2" applyNumberFormat="1" applyFont="1" applyFill="1" applyBorder="1"/>
    <xf numFmtId="164" fontId="8" fillId="3" borderId="7" xfId="2" applyNumberFormat="1" applyFont="1" applyFill="1" applyBorder="1" applyAlignment="1">
      <alignment horizontal="left"/>
    </xf>
    <xf numFmtId="164" fontId="8" fillId="3" borderId="0" xfId="2" applyNumberFormat="1" applyFont="1" applyFill="1"/>
    <xf numFmtId="164" fontId="8" fillId="3" borderId="6" xfId="2" applyNumberFormat="1" applyFont="1" applyFill="1" applyBorder="1" applyAlignment="1">
      <alignment wrapText="1"/>
    </xf>
    <xf numFmtId="164" fontId="8" fillId="3" borderId="6" xfId="2" applyNumberFormat="1" applyFont="1" applyFill="1" applyBorder="1" applyAlignment="1">
      <alignment horizontal="left" wrapText="1"/>
    </xf>
    <xf numFmtId="164" fontId="6" fillId="3" borderId="0" xfId="2" applyNumberFormat="1" applyFill="1" applyAlignment="1">
      <alignment wrapText="1"/>
    </xf>
    <xf numFmtId="0" fontId="6" fillId="3" borderId="0" xfId="2" applyFill="1"/>
    <xf numFmtId="0" fontId="6" fillId="3" borderId="0" xfId="2" applyFill="1" applyAlignment="1">
      <alignment horizontal="center"/>
    </xf>
    <xf numFmtId="164" fontId="8" fillId="3" borderId="5" xfId="2" applyNumberFormat="1" applyFont="1" applyFill="1" applyBorder="1"/>
    <xf numFmtId="164" fontId="3" fillId="3" borderId="0" xfId="0" applyNumberFormat="1" applyFont="1" applyFill="1" applyAlignment="1">
      <alignment horizontal="center" wrapText="1"/>
    </xf>
    <xf numFmtId="3" fontId="3" fillId="3" borderId="0" xfId="0" applyNumberFormat="1" applyFont="1" applyFill="1" applyAlignment="1">
      <alignment horizontal="center" vertical="center"/>
    </xf>
    <xf numFmtId="49" fontId="4" fillId="3" borderId="0" xfId="0" applyNumberFormat="1" applyFont="1" applyFill="1" applyAlignment="1">
      <alignment horizontal="center"/>
    </xf>
    <xf numFmtId="164" fontId="2" fillId="3" borderId="0" xfId="0" applyNumberFormat="1" applyFont="1" applyFill="1"/>
    <xf numFmtId="164" fontId="3" fillId="3" borderId="0" xfId="0" applyNumberFormat="1" applyFont="1" applyFill="1"/>
    <xf numFmtId="3" fontId="3" fillId="3" borderId="0" xfId="0" applyNumberFormat="1" applyFont="1" applyFill="1" applyAlignment="1">
      <alignment horizontal="center"/>
    </xf>
    <xf numFmtId="165" fontId="4" fillId="3" borderId="0" xfId="0" applyNumberFormat="1" applyFont="1" applyFill="1" applyAlignment="1">
      <alignment horizontal="center"/>
    </xf>
    <xf numFmtId="1" fontId="4" fillId="3" borderId="3" xfId="0" applyNumberFormat="1" applyFont="1" applyFill="1" applyBorder="1" applyAlignment="1">
      <alignment horizontal="center"/>
    </xf>
    <xf numFmtId="164" fontId="4" fillId="3" borderId="3" xfId="0" applyNumberFormat="1" applyFont="1" applyFill="1" applyBorder="1"/>
    <xf numFmtId="3" fontId="4" fillId="3" borderId="3" xfId="0" applyNumberFormat="1" applyFont="1" applyFill="1" applyBorder="1" applyAlignment="1">
      <alignment horizontal="center"/>
    </xf>
    <xf numFmtId="3" fontId="4" fillId="3" borderId="0" xfId="0" applyNumberFormat="1" applyFont="1" applyFill="1" applyAlignment="1">
      <alignment horizontal="left"/>
    </xf>
    <xf numFmtId="3" fontId="8" fillId="3" borderId="5" xfId="2" applyNumberFormat="1" applyFont="1" applyFill="1" applyBorder="1" applyAlignment="1">
      <alignment horizontal="right"/>
    </xf>
    <xf numFmtId="3" fontId="6" fillId="3" borderId="5" xfId="2" applyNumberFormat="1" applyFill="1" applyBorder="1" applyAlignment="1">
      <alignment horizontal="right"/>
    </xf>
    <xf numFmtId="0" fontId="6" fillId="3" borderId="0" xfId="2" applyFill="1" applyAlignment="1">
      <alignment horizontal="right"/>
    </xf>
    <xf numFmtId="3" fontId="8" fillId="3" borderId="7" xfId="2" applyNumberFormat="1" applyFont="1" applyFill="1" applyBorder="1" applyAlignment="1">
      <alignment horizontal="right"/>
    </xf>
    <xf numFmtId="3" fontId="6" fillId="3" borderId="7" xfId="2" applyNumberFormat="1" applyFill="1" applyBorder="1" applyAlignment="1">
      <alignment horizontal="right"/>
    </xf>
    <xf numFmtId="3" fontId="6" fillId="3" borderId="0" xfId="2" applyNumberFormat="1" applyFill="1" applyAlignment="1">
      <alignment horizontal="right" wrapText="1"/>
    </xf>
    <xf numFmtId="3" fontId="6" fillId="3" borderId="0" xfId="2" applyNumberFormat="1" applyFill="1" applyAlignment="1">
      <alignment horizontal="right"/>
    </xf>
    <xf numFmtId="3" fontId="8" fillId="3" borderId="6" xfId="2" applyNumberFormat="1" applyFont="1" applyFill="1" applyBorder="1" applyAlignment="1">
      <alignment horizontal="right" wrapText="1"/>
    </xf>
    <xf numFmtId="3" fontId="8" fillId="3" borderId="6" xfId="2" applyNumberFormat="1" applyFont="1" applyFill="1" applyBorder="1" applyAlignment="1">
      <alignment horizontal="right"/>
    </xf>
    <xf numFmtId="3" fontId="8" fillId="3" borderId="0" xfId="2" applyNumberFormat="1" applyFont="1" applyFill="1" applyAlignment="1" applyProtection="1">
      <alignment horizontal="right"/>
      <protection locked="0"/>
    </xf>
    <xf numFmtId="3" fontId="8" fillId="3" borderId="0" xfId="2" applyNumberFormat="1" applyFont="1" applyFill="1" applyAlignment="1">
      <alignment horizontal="right"/>
    </xf>
    <xf numFmtId="9" fontId="6" fillId="3" borderId="0" xfId="3" applyFont="1" applyFill="1" applyAlignment="1">
      <alignment horizontal="right"/>
    </xf>
    <xf numFmtId="9" fontId="6" fillId="3" borderId="0" xfId="3" applyFont="1" applyFill="1" applyBorder="1" applyAlignment="1">
      <alignment horizontal="right"/>
    </xf>
    <xf numFmtId="9" fontId="8" fillId="3" borderId="6" xfId="3" applyFont="1" applyFill="1" applyBorder="1" applyAlignment="1">
      <alignment horizontal="right"/>
    </xf>
    <xf numFmtId="164" fontId="6" fillId="3" borderId="0" xfId="2" applyNumberFormat="1" applyFill="1" applyAlignment="1">
      <alignment horizontal="right"/>
    </xf>
    <xf numFmtId="3" fontId="6" fillId="0" borderId="0" xfId="2" applyNumberFormat="1" applyAlignment="1">
      <alignment horizontal="right"/>
    </xf>
    <xf numFmtId="164" fontId="6" fillId="0" borderId="0" xfId="2" applyNumberFormat="1"/>
    <xf numFmtId="9" fontId="8" fillId="3" borderId="0" xfId="3" applyFont="1" applyFill="1" applyBorder="1" applyAlignment="1">
      <alignment horizontal="right"/>
    </xf>
    <xf numFmtId="9" fontId="8" fillId="3" borderId="7" xfId="3" applyFont="1" applyFill="1" applyBorder="1" applyAlignment="1">
      <alignment horizontal="right"/>
    </xf>
    <xf numFmtId="3" fontId="6" fillId="0" borderId="0" xfId="2" applyNumberFormat="1"/>
    <xf numFmtId="49" fontId="8" fillId="3" borderId="6" xfId="2" applyNumberFormat="1" applyFont="1" applyFill="1" applyBorder="1" applyAlignment="1">
      <alignment horizontal="right" wrapText="1"/>
    </xf>
    <xf numFmtId="164" fontId="8" fillId="3" borderId="6" xfId="2" applyNumberFormat="1" applyFont="1" applyFill="1" applyBorder="1" applyAlignment="1">
      <alignment horizontal="right"/>
    </xf>
    <xf numFmtId="0" fontId="8" fillId="3" borderId="6" xfId="2" applyFont="1" applyFill="1" applyBorder="1" applyAlignment="1">
      <alignment horizontal="right" wrapText="1"/>
    </xf>
    <xf numFmtId="164" fontId="3" fillId="3" borderId="2" xfId="0" applyNumberFormat="1" applyFont="1" applyFill="1" applyBorder="1" applyAlignment="1">
      <alignment horizontal="left" vertical="center" wrapText="1"/>
    </xf>
  </cellXfs>
  <cellStyles count="4">
    <cellStyle name="Bad" xfId="1" builtinId="27"/>
    <cellStyle name="Normal" xfId="0" builtinId="0"/>
    <cellStyle name="Normal 2" xfId="2" xr:uid="{E704F2A5-1039-4D8F-BC5A-C3BC467E0085}"/>
    <cellStyle name="Percent 2" xfId="3" xr:uid="{3FC3E78E-201E-408D-9C62-55976BA270D8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B13A90-7E86-467E-8605-3624A5CF1970}">
  <sheetPr>
    <pageSetUpPr fitToPage="1"/>
  </sheetPr>
  <dimension ref="A1:AE126"/>
  <sheetViews>
    <sheetView tabSelected="1" zoomScaleNormal="100" workbookViewId="0"/>
  </sheetViews>
  <sheetFormatPr defaultColWidth="8.88671875" defaultRowHeight="13.2" x14ac:dyDescent="0.25"/>
  <cols>
    <col min="1" max="1" width="26.88671875" style="6" customWidth="1"/>
    <col min="2" max="2" width="44.5546875" style="6" customWidth="1"/>
    <col min="3" max="3" width="23.109375" style="6" customWidth="1"/>
    <col min="4" max="4" width="10" style="6" bestFit="1" customWidth="1"/>
    <col min="5" max="5" width="8.88671875" style="6" customWidth="1"/>
    <col min="6" max="6" width="30.5546875" style="6" bestFit="1" customWidth="1"/>
    <col min="7" max="7" width="9.6640625" style="6" bestFit="1" customWidth="1"/>
    <col min="8" max="8" width="20.88671875" style="6" customWidth="1"/>
    <col min="9" max="9" width="13.88671875" style="6" customWidth="1"/>
    <col min="10" max="10" width="11.5546875" style="6" bestFit="1" customWidth="1"/>
    <col min="11" max="11" width="13.109375" style="6" customWidth="1"/>
    <col min="12" max="12" width="17.109375" style="6" bestFit="1" customWidth="1"/>
    <col min="13" max="13" width="11.5546875" style="6" bestFit="1" customWidth="1"/>
    <col min="14" max="14" width="17.109375" style="6" bestFit="1" customWidth="1"/>
    <col min="15" max="15" width="15.88671875" style="6" bestFit="1" customWidth="1"/>
    <col min="16" max="19" width="8.88671875" style="6"/>
    <col min="20" max="20" width="15.88671875" style="6" customWidth="1"/>
    <col min="21" max="21" width="19.6640625" style="6" customWidth="1"/>
    <col min="22" max="16384" width="8.88671875" style="6"/>
  </cols>
  <sheetData>
    <row r="1" spans="1:15" ht="14.4" x14ac:dyDescent="0.3">
      <c r="A1" s="1" t="s">
        <v>179</v>
      </c>
      <c r="B1" s="1"/>
      <c r="C1" s="2"/>
      <c r="D1" s="3"/>
      <c r="E1" s="3"/>
      <c r="F1" s="3"/>
      <c r="G1" s="4"/>
      <c r="H1" s="3"/>
      <c r="I1" s="3"/>
      <c r="J1" s="5"/>
    </row>
    <row r="2" spans="1:15" x14ac:dyDescent="0.25">
      <c r="C2" s="2"/>
      <c r="D2" s="4"/>
      <c r="E2" s="4"/>
      <c r="F2" s="4"/>
      <c r="G2" s="4"/>
      <c r="H2" s="7" t="s">
        <v>0</v>
      </c>
      <c r="I2" s="7"/>
      <c r="J2" s="4"/>
      <c r="K2" s="4"/>
      <c r="L2" s="4"/>
      <c r="M2" s="4"/>
      <c r="N2" s="7"/>
      <c r="O2" s="7"/>
    </row>
    <row r="3" spans="1:15" x14ac:dyDescent="0.25">
      <c r="A3" s="8" t="s">
        <v>1</v>
      </c>
      <c r="B3" s="8" t="s">
        <v>2</v>
      </c>
      <c r="C3" s="8" t="s">
        <v>3</v>
      </c>
      <c r="D3" s="9" t="s">
        <v>4</v>
      </c>
      <c r="E3" s="9" t="s">
        <v>5</v>
      </c>
      <c r="F3" s="31" t="s">
        <v>6</v>
      </c>
      <c r="G3" s="9" t="s">
        <v>7</v>
      </c>
      <c r="H3" s="9" t="s">
        <v>8</v>
      </c>
      <c r="I3" s="9" t="s">
        <v>9</v>
      </c>
      <c r="J3" s="7"/>
      <c r="K3" s="7"/>
      <c r="L3" s="46"/>
      <c r="M3" s="7"/>
      <c r="N3" s="7"/>
      <c r="O3" s="7"/>
    </row>
    <row r="4" spans="1:15" x14ac:dyDescent="0.25">
      <c r="A4" s="10" t="s">
        <v>10</v>
      </c>
      <c r="B4" s="10" t="s">
        <v>11</v>
      </c>
      <c r="C4" s="10" t="s">
        <v>12</v>
      </c>
      <c r="D4" s="11">
        <v>49511</v>
      </c>
      <c r="E4" s="12">
        <v>2006</v>
      </c>
      <c r="F4" s="11" t="s">
        <v>13</v>
      </c>
      <c r="G4" s="11">
        <v>52244</v>
      </c>
      <c r="H4" s="11">
        <v>52244</v>
      </c>
      <c r="I4" s="11">
        <v>40</v>
      </c>
      <c r="J4" s="11"/>
      <c r="K4" s="12"/>
      <c r="L4" s="11"/>
      <c r="M4" s="11"/>
      <c r="N4" s="11"/>
      <c r="O4" s="11"/>
    </row>
    <row r="5" spans="1:15" x14ac:dyDescent="0.25">
      <c r="A5" s="10" t="s">
        <v>10</v>
      </c>
      <c r="B5" s="10" t="s">
        <v>11</v>
      </c>
      <c r="C5" s="10" t="s">
        <v>15</v>
      </c>
      <c r="D5" s="11">
        <v>49592</v>
      </c>
      <c r="E5" s="12">
        <v>2005</v>
      </c>
      <c r="F5" s="11" t="s">
        <v>13</v>
      </c>
      <c r="G5" s="11">
        <v>52252</v>
      </c>
      <c r="H5" s="11">
        <v>52252</v>
      </c>
      <c r="I5" s="11">
        <v>40</v>
      </c>
      <c r="J5" s="11"/>
      <c r="K5" s="12"/>
      <c r="L5" s="11"/>
      <c r="M5" s="11"/>
      <c r="N5" s="11"/>
      <c r="O5" s="11"/>
    </row>
    <row r="6" spans="1:15" x14ac:dyDescent="0.25">
      <c r="A6" s="10" t="s">
        <v>10</v>
      </c>
      <c r="B6" s="10" t="s">
        <v>11</v>
      </c>
      <c r="C6" s="10" t="s">
        <v>18</v>
      </c>
      <c r="D6" s="11">
        <v>49559</v>
      </c>
      <c r="E6" s="12">
        <v>2007</v>
      </c>
      <c r="F6" s="11" t="s">
        <v>13</v>
      </c>
      <c r="G6" s="11">
        <v>52243</v>
      </c>
      <c r="H6" s="11">
        <v>52243</v>
      </c>
      <c r="I6" s="11">
        <v>40</v>
      </c>
      <c r="J6" s="11"/>
      <c r="K6" s="12"/>
      <c r="L6" s="11"/>
      <c r="M6" s="11"/>
      <c r="N6" s="11"/>
      <c r="O6" s="11"/>
    </row>
    <row r="7" spans="1:15" x14ac:dyDescent="0.25">
      <c r="A7" s="10" t="s">
        <v>10</v>
      </c>
      <c r="B7" s="10" t="s">
        <v>11</v>
      </c>
      <c r="C7" s="10" t="s">
        <v>22</v>
      </c>
      <c r="D7" s="11">
        <v>49539</v>
      </c>
      <c r="E7" s="12">
        <v>2006</v>
      </c>
      <c r="F7" s="11" t="s">
        <v>13</v>
      </c>
      <c r="G7" s="11">
        <v>52242</v>
      </c>
      <c r="H7" s="11">
        <v>52242</v>
      </c>
      <c r="I7" s="11">
        <v>40</v>
      </c>
      <c r="J7" s="11"/>
      <c r="K7" s="12"/>
      <c r="L7" s="11"/>
      <c r="M7" s="11"/>
      <c r="N7" s="11"/>
      <c r="O7" s="11"/>
    </row>
    <row r="8" spans="1:15" x14ac:dyDescent="0.25">
      <c r="A8" s="10" t="s">
        <v>10</v>
      </c>
      <c r="B8" s="10" t="s">
        <v>11</v>
      </c>
      <c r="C8" s="10" t="s">
        <v>24</v>
      </c>
      <c r="D8" s="11">
        <v>49487</v>
      </c>
      <c r="E8" s="12">
        <v>2004</v>
      </c>
      <c r="F8" s="11" t="s">
        <v>13</v>
      </c>
      <c r="G8" s="11">
        <v>52222</v>
      </c>
      <c r="H8" s="11">
        <v>52222</v>
      </c>
      <c r="I8" s="11">
        <v>40</v>
      </c>
      <c r="J8" s="11"/>
      <c r="K8" s="12"/>
      <c r="L8" s="11"/>
      <c r="M8" s="11"/>
      <c r="N8" s="11"/>
      <c r="O8" s="11"/>
    </row>
    <row r="9" spans="1:15" x14ac:dyDescent="0.25">
      <c r="A9" s="10" t="s">
        <v>10</v>
      </c>
      <c r="B9" s="10" t="s">
        <v>11</v>
      </c>
      <c r="C9" s="10" t="s">
        <v>26</v>
      </c>
      <c r="D9" s="11">
        <v>49479</v>
      </c>
      <c r="E9" s="12">
        <v>2005</v>
      </c>
      <c r="F9" s="11" t="s">
        <v>13</v>
      </c>
      <c r="G9" s="11">
        <v>52222</v>
      </c>
      <c r="H9" s="11">
        <v>52222</v>
      </c>
      <c r="I9" s="11">
        <v>40</v>
      </c>
      <c r="J9" s="11"/>
      <c r="K9" s="12"/>
      <c r="L9" s="11"/>
      <c r="M9" s="11"/>
      <c r="N9" s="11"/>
      <c r="O9" s="11"/>
    </row>
    <row r="10" spans="1:15" x14ac:dyDescent="0.25">
      <c r="A10" s="10" t="s">
        <v>10</v>
      </c>
      <c r="B10" s="10" t="s">
        <v>11</v>
      </c>
      <c r="C10" s="10" t="s">
        <v>28</v>
      </c>
      <c r="D10" s="11">
        <v>49429</v>
      </c>
      <c r="E10" s="12">
        <v>2004</v>
      </c>
      <c r="F10" s="11" t="s">
        <v>13</v>
      </c>
      <c r="G10" s="11">
        <v>52252</v>
      </c>
      <c r="H10" s="11">
        <v>52252</v>
      </c>
      <c r="I10" s="11">
        <v>40</v>
      </c>
      <c r="J10" s="11"/>
      <c r="K10" s="12"/>
      <c r="L10" s="11"/>
      <c r="M10" s="11"/>
      <c r="N10" s="11"/>
      <c r="O10" s="11"/>
    </row>
    <row r="11" spans="1:15" x14ac:dyDescent="0.25">
      <c r="A11" s="10" t="s">
        <v>10</v>
      </c>
      <c r="B11" s="10" t="s">
        <v>11</v>
      </c>
      <c r="C11" s="10" t="s">
        <v>31</v>
      </c>
      <c r="D11" s="11">
        <v>49466</v>
      </c>
      <c r="E11" s="12">
        <v>2003</v>
      </c>
      <c r="F11" s="11" t="s">
        <v>13</v>
      </c>
      <c r="G11" s="11">
        <v>52222</v>
      </c>
      <c r="H11" s="11">
        <v>52222</v>
      </c>
      <c r="I11" s="11">
        <v>40</v>
      </c>
      <c r="J11" s="11"/>
      <c r="K11" s="12"/>
      <c r="L11" s="11"/>
      <c r="M11" s="11"/>
      <c r="N11" s="11"/>
      <c r="O11" s="11"/>
    </row>
    <row r="12" spans="1:15" x14ac:dyDescent="0.25">
      <c r="A12" s="10" t="s">
        <v>10</v>
      </c>
      <c r="B12" s="10" t="s">
        <v>33</v>
      </c>
      <c r="C12" s="10" t="s">
        <v>34</v>
      </c>
      <c r="D12" s="11">
        <v>37518</v>
      </c>
      <c r="E12" s="12">
        <v>2002</v>
      </c>
      <c r="F12" s="11" t="s">
        <v>13</v>
      </c>
      <c r="G12" s="11">
        <v>40966</v>
      </c>
      <c r="H12" s="11">
        <v>40966</v>
      </c>
      <c r="I12" s="11">
        <v>47</v>
      </c>
      <c r="J12" s="11"/>
      <c r="K12" s="12"/>
      <c r="L12" s="11"/>
      <c r="M12" s="11"/>
      <c r="N12" s="11"/>
      <c r="O12" s="11"/>
    </row>
    <row r="13" spans="1:15" x14ac:dyDescent="0.25">
      <c r="A13" s="10" t="s">
        <v>10</v>
      </c>
      <c r="B13" s="10" t="s">
        <v>33</v>
      </c>
      <c r="C13" s="10" t="s">
        <v>35</v>
      </c>
      <c r="D13" s="11">
        <v>37479</v>
      </c>
      <c r="E13" s="12">
        <v>1997</v>
      </c>
      <c r="F13" s="11" t="s">
        <v>13</v>
      </c>
      <c r="G13" s="11">
        <v>41960</v>
      </c>
      <c r="H13" s="11">
        <v>34681</v>
      </c>
      <c r="I13" s="11">
        <v>52</v>
      </c>
      <c r="J13" s="11"/>
      <c r="K13" s="12"/>
      <c r="L13" s="11"/>
      <c r="M13" s="11"/>
      <c r="N13" s="11"/>
      <c r="O13" s="11"/>
    </row>
    <row r="14" spans="1:15" x14ac:dyDescent="0.25">
      <c r="A14" s="10" t="s">
        <v>10</v>
      </c>
      <c r="B14" s="10" t="s">
        <v>33</v>
      </c>
      <c r="C14" s="10" t="s">
        <v>37</v>
      </c>
      <c r="D14" s="11">
        <v>37455</v>
      </c>
      <c r="E14" s="12">
        <v>1996</v>
      </c>
      <c r="F14" s="11" t="s">
        <v>13</v>
      </c>
      <c r="G14" s="11">
        <v>41947</v>
      </c>
      <c r="H14" s="11">
        <v>41947</v>
      </c>
      <c r="I14" s="11">
        <v>52</v>
      </c>
      <c r="J14" s="11"/>
      <c r="K14" s="12"/>
      <c r="L14" s="11"/>
      <c r="M14" s="11"/>
      <c r="N14" s="11"/>
      <c r="O14" s="11"/>
    </row>
    <row r="15" spans="1:15" x14ac:dyDescent="0.25">
      <c r="A15" s="10" t="s">
        <v>10</v>
      </c>
      <c r="B15" s="10" t="s">
        <v>33</v>
      </c>
      <c r="C15" s="10" t="s">
        <v>38</v>
      </c>
      <c r="D15" s="11">
        <v>37446</v>
      </c>
      <c r="E15" s="12">
        <v>1997</v>
      </c>
      <c r="F15" s="11" t="s">
        <v>13</v>
      </c>
      <c r="G15" s="11">
        <v>41953</v>
      </c>
      <c r="H15" s="11">
        <v>34674</v>
      </c>
      <c r="I15" s="11">
        <v>52</v>
      </c>
      <c r="J15" s="11"/>
      <c r="K15" s="12"/>
      <c r="L15" s="11"/>
      <c r="M15" s="11"/>
      <c r="N15" s="11"/>
      <c r="O15" s="11"/>
    </row>
    <row r="16" spans="1:15" x14ac:dyDescent="0.25">
      <c r="A16" s="10" t="s">
        <v>10</v>
      </c>
      <c r="B16" s="10" t="s">
        <v>33</v>
      </c>
      <c r="C16" s="10" t="s">
        <v>41</v>
      </c>
      <c r="D16" s="11">
        <v>37427</v>
      </c>
      <c r="E16" s="12">
        <v>2003</v>
      </c>
      <c r="F16" s="11" t="s">
        <v>13</v>
      </c>
      <c r="G16" s="11">
        <v>40994</v>
      </c>
      <c r="H16" s="11">
        <v>40994</v>
      </c>
      <c r="I16" s="11">
        <v>47</v>
      </c>
      <c r="J16" s="11"/>
      <c r="K16" s="12"/>
      <c r="L16" s="11"/>
      <c r="M16" s="11"/>
      <c r="N16" s="11"/>
      <c r="O16" s="11"/>
    </row>
    <row r="17" spans="1:31" x14ac:dyDescent="0.25">
      <c r="A17" s="10" t="s">
        <v>10</v>
      </c>
      <c r="B17" s="10" t="s">
        <v>33</v>
      </c>
      <c r="C17" s="10" t="s">
        <v>42</v>
      </c>
      <c r="D17" s="11">
        <v>37395</v>
      </c>
      <c r="E17" s="12">
        <v>1999</v>
      </c>
      <c r="F17" s="11" t="s">
        <v>141</v>
      </c>
      <c r="G17" s="11">
        <v>41000</v>
      </c>
      <c r="H17" s="11">
        <v>41000</v>
      </c>
      <c r="I17" s="11">
        <v>47</v>
      </c>
      <c r="J17" s="11"/>
      <c r="K17" s="12"/>
      <c r="L17" s="11"/>
      <c r="M17" s="11"/>
      <c r="N17" s="11"/>
      <c r="O17" s="11"/>
    </row>
    <row r="18" spans="1:31" x14ac:dyDescent="0.25">
      <c r="A18" s="10" t="s">
        <v>10</v>
      </c>
      <c r="B18" s="10" t="s">
        <v>33</v>
      </c>
      <c r="C18" s="10" t="s">
        <v>43</v>
      </c>
      <c r="D18" s="11">
        <v>37369</v>
      </c>
      <c r="E18" s="12">
        <v>1998</v>
      </c>
      <c r="F18" s="11" t="s">
        <v>13</v>
      </c>
      <c r="G18" s="11">
        <v>41000</v>
      </c>
      <c r="H18" s="11">
        <v>33721</v>
      </c>
      <c r="I18" s="11">
        <v>47</v>
      </c>
      <c r="J18" s="11"/>
      <c r="K18" s="12"/>
      <c r="L18" s="11"/>
      <c r="M18" s="11"/>
      <c r="N18" s="11"/>
      <c r="O18" s="11"/>
    </row>
    <row r="19" spans="1:31" x14ac:dyDescent="0.25">
      <c r="A19" s="10" t="s">
        <v>10</v>
      </c>
      <c r="B19" s="10" t="s">
        <v>33</v>
      </c>
      <c r="C19" s="10" t="s">
        <v>44</v>
      </c>
      <c r="D19" s="11">
        <v>37369</v>
      </c>
      <c r="E19" s="12">
        <v>1998</v>
      </c>
      <c r="F19" s="11" t="s">
        <v>141</v>
      </c>
      <c r="G19" s="11">
        <v>41000</v>
      </c>
      <c r="H19" s="11">
        <v>33721</v>
      </c>
      <c r="I19" s="11">
        <v>47</v>
      </c>
      <c r="J19" s="47"/>
      <c r="K19" s="47"/>
      <c r="L19" s="47"/>
      <c r="M19" s="47"/>
      <c r="N19" s="47"/>
      <c r="O19" s="47"/>
    </row>
    <row r="20" spans="1:31" x14ac:dyDescent="0.25">
      <c r="A20" s="10" t="s">
        <v>10</v>
      </c>
      <c r="B20" s="10" t="s">
        <v>46</v>
      </c>
      <c r="C20" s="3" t="s">
        <v>47</v>
      </c>
      <c r="D20" s="11">
        <v>40847</v>
      </c>
      <c r="E20" s="12">
        <v>2017</v>
      </c>
      <c r="F20" s="11" t="s">
        <v>143</v>
      </c>
      <c r="G20" s="11">
        <v>44085</v>
      </c>
      <c r="H20" s="11">
        <v>44085</v>
      </c>
      <c r="I20" s="11">
        <v>30</v>
      </c>
    </row>
    <row r="21" spans="1:31" x14ac:dyDescent="0.25">
      <c r="A21" s="10" t="s">
        <v>10</v>
      </c>
      <c r="B21" s="10" t="s">
        <v>46</v>
      </c>
      <c r="C21" s="3" t="s">
        <v>48</v>
      </c>
      <c r="D21" s="11">
        <v>40895</v>
      </c>
      <c r="E21" s="12">
        <v>2017</v>
      </c>
      <c r="F21" s="11" t="s">
        <v>13</v>
      </c>
      <c r="G21" s="11">
        <v>44205</v>
      </c>
      <c r="H21" s="11">
        <v>44205</v>
      </c>
      <c r="I21" s="11">
        <v>30</v>
      </c>
    </row>
    <row r="22" spans="1:31" x14ac:dyDescent="0.25">
      <c r="A22" s="10" t="s">
        <v>10</v>
      </c>
      <c r="B22" s="10" t="s">
        <v>46</v>
      </c>
      <c r="C22" s="3" t="s">
        <v>49</v>
      </c>
      <c r="D22" s="11">
        <v>40901</v>
      </c>
      <c r="E22" s="12">
        <v>2016</v>
      </c>
      <c r="F22" s="11" t="s">
        <v>13</v>
      </c>
      <c r="G22" s="11">
        <v>44403</v>
      </c>
      <c r="H22" s="11">
        <v>44403</v>
      </c>
      <c r="I22" s="11">
        <v>30</v>
      </c>
      <c r="J22" s="4"/>
      <c r="K22" s="4"/>
      <c r="L22" s="7"/>
      <c r="M22" s="4"/>
      <c r="N22" s="7"/>
      <c r="O22" s="7"/>
    </row>
    <row r="23" spans="1:31" x14ac:dyDescent="0.25">
      <c r="A23" s="10" t="s">
        <v>10</v>
      </c>
      <c r="B23" s="10" t="s">
        <v>46</v>
      </c>
      <c r="C23" s="3" t="s">
        <v>51</v>
      </c>
      <c r="D23" s="11">
        <v>40929</v>
      </c>
      <c r="E23" s="12">
        <v>2016</v>
      </c>
      <c r="F23" s="11" t="s">
        <v>13</v>
      </c>
      <c r="G23" s="11">
        <v>44184</v>
      </c>
      <c r="H23" s="11">
        <v>44184</v>
      </c>
      <c r="I23" s="11">
        <v>30</v>
      </c>
      <c r="J23" s="7"/>
      <c r="K23" s="7"/>
      <c r="L23" s="7"/>
      <c r="M23" s="7"/>
      <c r="N23" s="7"/>
      <c r="O23" s="7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</row>
    <row r="24" spans="1:31" x14ac:dyDescent="0.25">
      <c r="A24" s="10" t="s">
        <v>10</v>
      </c>
      <c r="B24" s="10" t="s">
        <v>52</v>
      </c>
      <c r="C24" s="3" t="s">
        <v>53</v>
      </c>
      <c r="D24" s="11">
        <v>49042</v>
      </c>
      <c r="E24" s="12">
        <v>2019</v>
      </c>
      <c r="F24" s="11" t="s">
        <v>13</v>
      </c>
      <c r="G24" s="11">
        <v>55186</v>
      </c>
      <c r="H24" s="11">
        <v>55186</v>
      </c>
      <c r="I24" s="11">
        <v>33</v>
      </c>
      <c r="J24" s="11"/>
      <c r="K24" s="12"/>
      <c r="L24" s="11"/>
      <c r="M24" s="11"/>
      <c r="N24" s="11"/>
      <c r="O24" s="11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</row>
    <row r="25" spans="1:31" x14ac:dyDescent="0.25">
      <c r="A25" s="10" t="s">
        <v>10</v>
      </c>
      <c r="B25" s="10" t="s">
        <v>52</v>
      </c>
      <c r="C25" s="3" t="s">
        <v>57</v>
      </c>
      <c r="D25" s="11">
        <v>49120</v>
      </c>
      <c r="E25" s="12">
        <v>2019</v>
      </c>
      <c r="F25" s="11" t="s">
        <v>13</v>
      </c>
      <c r="G25" s="11">
        <v>55186</v>
      </c>
      <c r="H25" s="11">
        <v>55186</v>
      </c>
      <c r="I25" s="11">
        <v>33</v>
      </c>
      <c r="J25" s="11"/>
      <c r="K25" s="12"/>
      <c r="L25" s="11"/>
      <c r="M25" s="11"/>
      <c r="N25" s="11"/>
      <c r="O25" s="11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</row>
    <row r="26" spans="1:31" x14ac:dyDescent="0.25">
      <c r="A26" s="10" t="s">
        <v>10</v>
      </c>
      <c r="B26" s="10" t="s">
        <v>52</v>
      </c>
      <c r="C26" s="3" t="s">
        <v>59</v>
      </c>
      <c r="D26" s="11">
        <v>49100</v>
      </c>
      <c r="E26" s="12">
        <v>2020</v>
      </c>
      <c r="F26" s="11" t="s">
        <v>13</v>
      </c>
      <c r="G26" s="11">
        <v>54175</v>
      </c>
      <c r="H26" s="11">
        <v>54175</v>
      </c>
      <c r="I26" s="11">
        <v>33</v>
      </c>
      <c r="J26" s="11"/>
      <c r="K26" s="12"/>
      <c r="L26" s="11"/>
      <c r="M26" s="11"/>
      <c r="N26" s="11"/>
      <c r="O26" s="11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</row>
    <row r="27" spans="1:31" x14ac:dyDescent="0.25">
      <c r="A27" s="10" t="s">
        <v>10</v>
      </c>
      <c r="B27" s="10" t="s">
        <v>52</v>
      </c>
      <c r="C27" s="3" t="s">
        <v>61</v>
      </c>
      <c r="D27" s="11">
        <v>49043</v>
      </c>
      <c r="E27" s="12">
        <v>2020</v>
      </c>
      <c r="F27" s="11" t="s">
        <v>13</v>
      </c>
      <c r="G27" s="11">
        <v>55186</v>
      </c>
      <c r="H27" s="11">
        <v>55186</v>
      </c>
      <c r="I27" s="11">
        <v>33</v>
      </c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</row>
    <row r="28" spans="1:31" x14ac:dyDescent="0.25">
      <c r="A28" s="10" t="s">
        <v>10</v>
      </c>
      <c r="B28" s="10" t="s">
        <v>62</v>
      </c>
      <c r="C28" s="3" t="s">
        <v>63</v>
      </c>
      <c r="D28" s="11">
        <v>38236</v>
      </c>
      <c r="E28" s="12">
        <v>2020</v>
      </c>
      <c r="F28" s="11" t="s">
        <v>13</v>
      </c>
      <c r="G28" s="11">
        <v>45118</v>
      </c>
      <c r="H28" s="11">
        <v>45118</v>
      </c>
      <c r="I28" s="11">
        <v>40</v>
      </c>
      <c r="J28" s="11"/>
      <c r="K28" s="12"/>
      <c r="L28" s="11"/>
      <c r="M28" s="11"/>
      <c r="N28" s="11"/>
      <c r="O28" s="11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</row>
    <row r="29" spans="1:31" x14ac:dyDescent="0.25">
      <c r="A29" s="10" t="s">
        <v>10</v>
      </c>
      <c r="B29" s="10" t="s">
        <v>62</v>
      </c>
      <c r="C29" s="3" t="s">
        <v>64</v>
      </c>
      <c r="D29" s="11">
        <v>38234</v>
      </c>
      <c r="E29" s="12">
        <v>2020</v>
      </c>
      <c r="F29" s="11" t="s">
        <v>13</v>
      </c>
      <c r="G29" s="11">
        <v>45118</v>
      </c>
      <c r="H29" s="11">
        <v>45118</v>
      </c>
      <c r="I29" s="11">
        <v>40</v>
      </c>
      <c r="J29" s="11"/>
      <c r="K29" s="12"/>
      <c r="L29" s="11"/>
      <c r="M29" s="11"/>
      <c r="N29" s="11"/>
      <c r="O29" s="11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</row>
    <row r="30" spans="1:31" x14ac:dyDescent="0.25">
      <c r="A30" s="10" t="s">
        <v>10</v>
      </c>
      <c r="B30" s="10" t="s">
        <v>65</v>
      </c>
      <c r="C30" s="10" t="s">
        <v>66</v>
      </c>
      <c r="D30" s="11">
        <v>36225</v>
      </c>
      <c r="E30" s="12">
        <v>2020</v>
      </c>
      <c r="F30" s="11" t="s">
        <v>143</v>
      </c>
      <c r="G30" s="16">
        <v>39221</v>
      </c>
      <c r="H30" s="16">
        <v>39221</v>
      </c>
      <c r="I30" s="11">
        <v>28</v>
      </c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</row>
    <row r="31" spans="1:31" x14ac:dyDescent="0.25">
      <c r="A31" s="10" t="s">
        <v>10</v>
      </c>
      <c r="B31" s="10" t="s">
        <v>65</v>
      </c>
      <c r="C31" s="10" t="s">
        <v>67</v>
      </c>
      <c r="D31" s="11">
        <v>35118</v>
      </c>
      <c r="E31" s="12">
        <v>2019</v>
      </c>
      <c r="F31" s="11" t="s">
        <v>13</v>
      </c>
      <c r="G31" s="16">
        <v>37987</v>
      </c>
      <c r="H31" s="16">
        <v>37987</v>
      </c>
      <c r="I31" s="11">
        <v>28</v>
      </c>
      <c r="J31" s="11"/>
      <c r="K31" s="12"/>
      <c r="L31" s="11"/>
      <c r="M31" s="11"/>
      <c r="N31" s="11"/>
      <c r="O31" s="11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</row>
    <row r="32" spans="1:31" x14ac:dyDescent="0.25">
      <c r="A32" s="10" t="s">
        <v>10</v>
      </c>
      <c r="B32" s="10" t="s">
        <v>65</v>
      </c>
      <c r="C32" s="10" t="s">
        <v>68</v>
      </c>
      <c r="D32" s="11">
        <v>36222</v>
      </c>
      <c r="E32" s="12">
        <v>2020</v>
      </c>
      <c r="F32" s="11" t="s">
        <v>143</v>
      </c>
      <c r="G32" s="16">
        <v>39234</v>
      </c>
      <c r="H32" s="16">
        <v>39234</v>
      </c>
      <c r="I32" s="11">
        <v>28</v>
      </c>
      <c r="J32" s="11"/>
      <c r="K32" s="12"/>
      <c r="L32" s="11"/>
      <c r="M32" s="11"/>
      <c r="N32" s="11"/>
      <c r="O32" s="11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</row>
    <row r="33" spans="1:31" x14ac:dyDescent="0.25">
      <c r="A33" s="10" t="s">
        <v>10</v>
      </c>
      <c r="B33" s="10" t="s">
        <v>65</v>
      </c>
      <c r="C33" s="10" t="s">
        <v>69</v>
      </c>
      <c r="D33" s="11">
        <v>35155</v>
      </c>
      <c r="E33" s="12">
        <v>2018</v>
      </c>
      <c r="F33" s="11" t="s">
        <v>13</v>
      </c>
      <c r="G33" s="16">
        <v>36668</v>
      </c>
      <c r="H33" s="16">
        <v>36668</v>
      </c>
      <c r="I33" s="11">
        <v>26</v>
      </c>
      <c r="J33" s="11"/>
      <c r="K33" s="12"/>
      <c r="L33" s="11"/>
      <c r="M33" s="11"/>
      <c r="N33" s="11"/>
      <c r="O33" s="11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</row>
    <row r="34" spans="1:31" x14ac:dyDescent="0.25">
      <c r="J34" s="11"/>
      <c r="K34" s="12"/>
      <c r="L34" s="11"/>
      <c r="M34" s="11"/>
      <c r="N34" s="11"/>
      <c r="O34" s="11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</row>
    <row r="35" spans="1:31" x14ac:dyDescent="0.25">
      <c r="A35" s="10" t="s">
        <v>54</v>
      </c>
      <c r="B35" s="10" t="s">
        <v>154</v>
      </c>
      <c r="C35" s="10" t="s">
        <v>70</v>
      </c>
      <c r="D35" s="11">
        <v>33619</v>
      </c>
      <c r="E35" s="12">
        <v>2008</v>
      </c>
      <c r="F35" s="11" t="s">
        <v>141</v>
      </c>
      <c r="G35" s="11">
        <v>39758</v>
      </c>
      <c r="H35" s="11">
        <v>39758</v>
      </c>
      <c r="I35" s="11">
        <v>16</v>
      </c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</row>
    <row r="36" spans="1:31" x14ac:dyDescent="0.25">
      <c r="A36" s="10" t="s">
        <v>54</v>
      </c>
      <c r="B36" s="10" t="s">
        <v>154</v>
      </c>
      <c r="C36" s="10" t="s">
        <v>71</v>
      </c>
      <c r="D36" s="11">
        <v>33609</v>
      </c>
      <c r="E36" s="12">
        <v>2009</v>
      </c>
      <c r="F36" s="11" t="s">
        <v>13</v>
      </c>
      <c r="G36" s="11">
        <v>38685</v>
      </c>
      <c r="H36" s="11">
        <v>38685</v>
      </c>
      <c r="I36" s="11">
        <v>16</v>
      </c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</row>
    <row r="37" spans="1:31" x14ac:dyDescent="0.25">
      <c r="A37" s="10" t="s">
        <v>54</v>
      </c>
      <c r="B37" s="10" t="s">
        <v>72</v>
      </c>
      <c r="C37" s="10" t="s">
        <v>73</v>
      </c>
      <c r="D37" s="11">
        <v>30086</v>
      </c>
      <c r="E37" s="12">
        <v>2006</v>
      </c>
      <c r="F37" s="11" t="s">
        <v>141</v>
      </c>
      <c r="G37" s="11">
        <v>36970</v>
      </c>
      <c r="H37" s="11">
        <v>36970</v>
      </c>
      <c r="I37" s="11">
        <v>28</v>
      </c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</row>
    <row r="38" spans="1:31" x14ac:dyDescent="0.25">
      <c r="A38" s="10" t="s">
        <v>54</v>
      </c>
      <c r="B38" s="10" t="s">
        <v>72</v>
      </c>
      <c r="C38" s="10" t="s">
        <v>74</v>
      </c>
      <c r="D38" s="11">
        <v>30058</v>
      </c>
      <c r="E38" s="12">
        <v>2005</v>
      </c>
      <c r="F38" s="11" t="s">
        <v>141</v>
      </c>
      <c r="G38" s="11">
        <v>36956</v>
      </c>
      <c r="H38" s="11">
        <v>36956</v>
      </c>
      <c r="I38" s="11">
        <v>28</v>
      </c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</row>
    <row r="39" spans="1:31" x14ac:dyDescent="0.25">
      <c r="A39" s="10"/>
      <c r="B39" s="10"/>
      <c r="C39" s="10"/>
      <c r="D39" s="11"/>
      <c r="E39" s="12"/>
      <c r="F39" s="11"/>
      <c r="G39" s="11"/>
      <c r="H39" s="11"/>
      <c r="I39" s="11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</row>
    <row r="40" spans="1:31" x14ac:dyDescent="0.25">
      <c r="A40" s="10" t="s">
        <v>75</v>
      </c>
      <c r="B40" s="10" t="s">
        <v>76</v>
      </c>
      <c r="C40" s="3" t="s">
        <v>77</v>
      </c>
      <c r="D40" s="11">
        <v>26077</v>
      </c>
      <c r="E40" s="12">
        <v>2017</v>
      </c>
      <c r="F40" s="11" t="s">
        <v>142</v>
      </c>
      <c r="G40" s="11">
        <v>29049</v>
      </c>
      <c r="H40" s="11">
        <v>29049</v>
      </c>
      <c r="I40" s="11">
        <v>26</v>
      </c>
      <c r="J40" s="11"/>
      <c r="K40" s="12"/>
      <c r="L40" s="11"/>
      <c r="M40" s="11"/>
      <c r="N40" s="11"/>
      <c r="O40" s="11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</row>
    <row r="41" spans="1:31" x14ac:dyDescent="0.25">
      <c r="A41" s="10" t="s">
        <v>75</v>
      </c>
      <c r="B41" s="10" t="s">
        <v>76</v>
      </c>
      <c r="C41" s="3" t="s">
        <v>78</v>
      </c>
      <c r="D41" s="11">
        <v>26057</v>
      </c>
      <c r="E41" s="12">
        <v>2016</v>
      </c>
      <c r="F41" s="11" t="s">
        <v>142</v>
      </c>
      <c r="G41" s="11">
        <v>29048</v>
      </c>
      <c r="H41" s="11">
        <v>29048</v>
      </c>
      <c r="I41" s="11">
        <v>26</v>
      </c>
      <c r="J41" s="11"/>
      <c r="K41" s="12"/>
      <c r="L41" s="11"/>
      <c r="M41" s="11"/>
      <c r="N41" s="11"/>
      <c r="O41" s="11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</row>
    <row r="42" spans="1:31" x14ac:dyDescent="0.25">
      <c r="A42" s="10" t="s">
        <v>75</v>
      </c>
      <c r="B42" s="10" t="s">
        <v>76</v>
      </c>
      <c r="C42" s="3" t="s">
        <v>79</v>
      </c>
      <c r="D42" s="11">
        <v>26071</v>
      </c>
      <c r="E42" s="12">
        <v>2016</v>
      </c>
      <c r="F42" s="11" t="s">
        <v>142</v>
      </c>
      <c r="G42" s="11">
        <v>29055</v>
      </c>
      <c r="H42" s="11">
        <v>29055</v>
      </c>
      <c r="I42" s="11">
        <v>26</v>
      </c>
      <c r="J42" s="11"/>
      <c r="K42" s="12"/>
      <c r="L42" s="11"/>
      <c r="M42" s="11"/>
      <c r="N42" s="11"/>
      <c r="O42" s="11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</row>
    <row r="43" spans="1:31" ht="13.8" x14ac:dyDescent="0.3">
      <c r="A43" s="10" t="s">
        <v>75</v>
      </c>
      <c r="B43" s="10" t="s">
        <v>76</v>
      </c>
      <c r="C43" s="3" t="s">
        <v>80</v>
      </c>
      <c r="D43" s="11">
        <v>26051</v>
      </c>
      <c r="E43" s="12">
        <v>2018</v>
      </c>
      <c r="F43" s="11" t="s">
        <v>142</v>
      </c>
      <c r="G43" s="17">
        <v>27112</v>
      </c>
      <c r="H43" s="17">
        <v>27112</v>
      </c>
      <c r="I43" s="11">
        <v>26</v>
      </c>
      <c r="J43" s="11"/>
      <c r="K43" s="12"/>
      <c r="L43" s="11"/>
      <c r="M43" s="11"/>
      <c r="N43" s="11"/>
      <c r="O43" s="11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</row>
    <row r="44" spans="1:31" ht="13.8" x14ac:dyDescent="0.3">
      <c r="A44" s="10" t="s">
        <v>75</v>
      </c>
      <c r="B44" s="10" t="s">
        <v>76</v>
      </c>
      <c r="C44" s="3" t="s">
        <v>81</v>
      </c>
      <c r="D44" s="11">
        <v>27500</v>
      </c>
      <c r="E44" s="12">
        <v>2017</v>
      </c>
      <c r="F44" s="11" t="s">
        <v>13</v>
      </c>
      <c r="G44" s="17">
        <v>28059</v>
      </c>
      <c r="H44" s="17">
        <v>28059</v>
      </c>
      <c r="I44" s="11">
        <v>24</v>
      </c>
      <c r="J44" s="11"/>
      <c r="K44" s="12"/>
      <c r="L44" s="11"/>
      <c r="M44" s="11"/>
      <c r="N44" s="11"/>
      <c r="O44" s="11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</row>
    <row r="45" spans="1:31" ht="12.75" customHeight="1" x14ac:dyDescent="0.25">
      <c r="A45" s="10" t="s">
        <v>75</v>
      </c>
      <c r="B45" s="10" t="s">
        <v>76</v>
      </c>
      <c r="C45" s="3" t="s">
        <v>82</v>
      </c>
      <c r="D45" s="11">
        <v>27500</v>
      </c>
      <c r="E45" s="12">
        <v>2017</v>
      </c>
      <c r="F45" s="11" t="s">
        <v>13</v>
      </c>
      <c r="G45" s="11">
        <v>29041</v>
      </c>
      <c r="H45" s="11">
        <v>29041</v>
      </c>
      <c r="I45" s="11">
        <v>24</v>
      </c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</row>
    <row r="46" spans="1:31" x14ac:dyDescent="0.25">
      <c r="A46" s="10" t="s">
        <v>75</v>
      </c>
      <c r="B46" s="10" t="s">
        <v>76</v>
      </c>
      <c r="C46" s="3" t="s">
        <v>83</v>
      </c>
      <c r="D46" s="11">
        <v>27500</v>
      </c>
      <c r="E46" s="12">
        <v>2018</v>
      </c>
      <c r="F46" s="11" t="s">
        <v>13</v>
      </c>
      <c r="G46" s="11">
        <v>29006</v>
      </c>
      <c r="H46" s="11">
        <v>29006</v>
      </c>
      <c r="I46" s="11">
        <v>24</v>
      </c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</row>
    <row r="47" spans="1:31" x14ac:dyDescent="0.25">
      <c r="A47" s="10" t="s">
        <v>75</v>
      </c>
      <c r="B47" s="10" t="s">
        <v>76</v>
      </c>
      <c r="C47" s="3" t="s">
        <v>84</v>
      </c>
      <c r="D47" s="11">
        <v>27500</v>
      </c>
      <c r="E47" s="12">
        <v>2017</v>
      </c>
      <c r="F47" s="11" t="s">
        <v>13</v>
      </c>
      <c r="G47" s="11">
        <v>28051</v>
      </c>
      <c r="H47" s="11">
        <v>28051</v>
      </c>
      <c r="I47" s="11">
        <v>24</v>
      </c>
      <c r="J47" s="47"/>
      <c r="K47" s="47"/>
      <c r="L47" s="47"/>
      <c r="M47" s="47"/>
      <c r="N47" s="47"/>
      <c r="O47" s="47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</row>
    <row r="48" spans="1:31" x14ac:dyDescent="0.25">
      <c r="A48" s="10" t="s">
        <v>75</v>
      </c>
      <c r="B48" s="10" t="s">
        <v>76</v>
      </c>
      <c r="C48" s="3" t="s">
        <v>86</v>
      </c>
      <c r="D48" s="11">
        <v>27500</v>
      </c>
      <c r="E48" s="12">
        <v>2018</v>
      </c>
      <c r="F48" s="11" t="s">
        <v>13</v>
      </c>
      <c r="G48" s="11">
        <v>28067</v>
      </c>
      <c r="H48" s="11">
        <v>28067</v>
      </c>
      <c r="I48" s="11">
        <v>24</v>
      </c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</row>
    <row r="49" spans="1:31" x14ac:dyDescent="0.25">
      <c r="A49" s="10" t="s">
        <v>75</v>
      </c>
      <c r="B49" s="10" t="s">
        <v>16</v>
      </c>
      <c r="C49" s="10" t="s">
        <v>88</v>
      </c>
      <c r="D49" s="11">
        <v>19975</v>
      </c>
      <c r="E49" s="12">
        <v>2006</v>
      </c>
      <c r="F49" s="11" t="s">
        <v>13</v>
      </c>
      <c r="G49" s="11">
        <v>21713</v>
      </c>
      <c r="H49" s="11">
        <v>21713</v>
      </c>
      <c r="I49" s="11">
        <v>22</v>
      </c>
      <c r="K49" s="7"/>
      <c r="L49" s="7"/>
      <c r="M49" s="7"/>
      <c r="N49" s="7"/>
      <c r="O49" s="7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</row>
    <row r="50" spans="1:31" x14ac:dyDescent="0.25">
      <c r="A50" s="10" t="s">
        <v>75</v>
      </c>
      <c r="B50" s="10" t="s">
        <v>16</v>
      </c>
      <c r="C50" s="10" t="s">
        <v>91</v>
      </c>
      <c r="D50" s="11">
        <v>19806</v>
      </c>
      <c r="E50" s="12">
        <v>2005</v>
      </c>
      <c r="F50" s="11" t="s">
        <v>142</v>
      </c>
      <c r="G50" s="11">
        <v>23707</v>
      </c>
      <c r="H50" s="11">
        <v>23707</v>
      </c>
      <c r="I50" s="11">
        <v>18</v>
      </c>
      <c r="K50" s="11"/>
      <c r="L50" s="11"/>
      <c r="M50" s="11"/>
      <c r="N50" s="11"/>
      <c r="O50" s="11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</row>
    <row r="51" spans="1:31" x14ac:dyDescent="0.25">
      <c r="A51" s="10" t="s">
        <v>75</v>
      </c>
      <c r="B51" s="10" t="s">
        <v>76</v>
      </c>
      <c r="C51" s="3" t="s">
        <v>92</v>
      </c>
      <c r="D51" s="11">
        <v>26197</v>
      </c>
      <c r="E51" s="12">
        <v>2011</v>
      </c>
      <c r="F51" s="11" t="s">
        <v>13</v>
      </c>
      <c r="G51" s="16">
        <v>27591</v>
      </c>
      <c r="H51" s="16">
        <v>27591</v>
      </c>
      <c r="I51" s="11">
        <v>18</v>
      </c>
      <c r="K51" s="11"/>
      <c r="L51" s="11"/>
      <c r="M51" s="11"/>
      <c r="N51" s="11"/>
      <c r="O51" s="11"/>
      <c r="R51" s="3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</row>
    <row r="52" spans="1:31" x14ac:dyDescent="0.25">
      <c r="A52" s="10" t="s">
        <v>75</v>
      </c>
      <c r="B52" s="10" t="s">
        <v>76</v>
      </c>
      <c r="C52" s="3" t="s">
        <v>94</v>
      </c>
      <c r="D52" s="11">
        <v>25887</v>
      </c>
      <c r="E52" s="12">
        <v>2020</v>
      </c>
      <c r="F52" s="11" t="s">
        <v>142</v>
      </c>
      <c r="G52" s="11">
        <v>27078</v>
      </c>
      <c r="H52" s="11">
        <v>27078</v>
      </c>
      <c r="I52" s="11">
        <v>26</v>
      </c>
      <c r="K52" s="11"/>
      <c r="L52" s="11"/>
      <c r="M52" s="11"/>
      <c r="N52" s="11"/>
      <c r="O52" s="11"/>
      <c r="R52" s="3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15"/>
    </row>
    <row r="53" spans="1:31" x14ac:dyDescent="0.25">
      <c r="A53" s="10" t="s">
        <v>75</v>
      </c>
      <c r="B53" s="10" t="s">
        <v>76</v>
      </c>
      <c r="C53" s="3" t="s">
        <v>95</v>
      </c>
      <c r="D53" s="11">
        <v>26029</v>
      </c>
      <c r="E53" s="12">
        <v>2022</v>
      </c>
      <c r="F53" s="11" t="s">
        <v>142</v>
      </c>
      <c r="G53" s="11">
        <v>27682</v>
      </c>
      <c r="H53" s="11">
        <v>27682</v>
      </c>
      <c r="I53" s="11">
        <v>26</v>
      </c>
      <c r="K53" s="47"/>
      <c r="L53" s="47"/>
      <c r="M53" s="47"/>
      <c r="N53" s="47"/>
      <c r="O53" s="47"/>
      <c r="R53" s="3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</row>
    <row r="54" spans="1:31" x14ac:dyDescent="0.25">
      <c r="A54" s="10" t="s">
        <v>75</v>
      </c>
      <c r="B54" s="10" t="s">
        <v>76</v>
      </c>
      <c r="C54" s="3" t="s">
        <v>96</v>
      </c>
      <c r="D54" s="11">
        <v>26001</v>
      </c>
      <c r="E54" s="12">
        <v>2022</v>
      </c>
      <c r="F54" s="11" t="s">
        <v>142</v>
      </c>
      <c r="G54" s="11">
        <v>27682</v>
      </c>
      <c r="H54" s="11">
        <v>27682</v>
      </c>
      <c r="I54" s="11">
        <v>26</v>
      </c>
      <c r="K54" s="20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</row>
    <row r="55" spans="1:31" x14ac:dyDescent="0.25">
      <c r="A55" s="10" t="s">
        <v>75</v>
      </c>
      <c r="B55" s="10" t="s">
        <v>76</v>
      </c>
      <c r="C55" s="3" t="s">
        <v>97</v>
      </c>
      <c r="D55" s="11">
        <v>26001</v>
      </c>
      <c r="E55" s="12">
        <v>2023</v>
      </c>
      <c r="F55" s="11" t="s">
        <v>142</v>
      </c>
      <c r="G55" s="11">
        <v>27682</v>
      </c>
      <c r="H55" s="11">
        <v>27682</v>
      </c>
      <c r="I55" s="11">
        <v>26</v>
      </c>
      <c r="K55" s="20"/>
      <c r="L55" s="20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</row>
    <row r="56" spans="1:31" x14ac:dyDescent="0.25">
      <c r="A56" s="10" t="s">
        <v>75</v>
      </c>
      <c r="B56" s="10" t="s">
        <v>76</v>
      </c>
      <c r="C56" s="3" t="s">
        <v>98</v>
      </c>
      <c r="D56" s="11">
        <v>26004</v>
      </c>
      <c r="E56" s="12">
        <v>2023</v>
      </c>
      <c r="F56" s="11" t="s">
        <v>142</v>
      </c>
      <c r="G56" s="11">
        <v>27673</v>
      </c>
      <c r="H56" s="11">
        <v>27673</v>
      </c>
      <c r="I56" s="11">
        <v>26</v>
      </c>
      <c r="K56" s="20"/>
      <c r="L56" s="20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5"/>
      <c r="AE56" s="15"/>
    </row>
    <row r="57" spans="1:31" x14ac:dyDescent="0.25">
      <c r="A57" s="10" t="s">
        <v>75</v>
      </c>
      <c r="B57" s="10" t="s">
        <v>76</v>
      </c>
      <c r="C57" s="3" t="s">
        <v>145</v>
      </c>
      <c r="D57" s="11">
        <v>26029</v>
      </c>
      <c r="E57" s="12">
        <v>2024</v>
      </c>
      <c r="F57" s="11" t="s">
        <v>142</v>
      </c>
      <c r="G57" s="11">
        <v>27660</v>
      </c>
      <c r="H57" s="11">
        <v>27660</v>
      </c>
      <c r="I57" s="11">
        <v>26</v>
      </c>
      <c r="J57" s="10"/>
      <c r="K57" s="10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5"/>
      <c r="AE57" s="15"/>
    </row>
    <row r="58" spans="1:31" x14ac:dyDescent="0.25">
      <c r="A58" s="10" t="s">
        <v>75</v>
      </c>
      <c r="B58" s="10" t="s">
        <v>76</v>
      </c>
      <c r="C58" s="3" t="s">
        <v>146</v>
      </c>
      <c r="D58" s="11">
        <v>25877</v>
      </c>
      <c r="E58" s="12">
        <v>2024</v>
      </c>
      <c r="F58" s="11" t="s">
        <v>142</v>
      </c>
      <c r="G58" s="11">
        <v>27660</v>
      </c>
      <c r="H58" s="11">
        <v>27660</v>
      </c>
      <c r="I58" s="11">
        <v>26</v>
      </c>
      <c r="J58" s="10"/>
      <c r="K58" s="10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15"/>
      <c r="AD58" s="15"/>
      <c r="AE58" s="15"/>
    </row>
    <row r="59" spans="1:31" x14ac:dyDescent="0.25">
      <c r="A59" s="10" t="s">
        <v>75</v>
      </c>
      <c r="B59" s="10" t="s">
        <v>76</v>
      </c>
      <c r="C59" s="3" t="s">
        <v>147</v>
      </c>
      <c r="D59" s="11">
        <v>25921</v>
      </c>
      <c r="E59" s="12">
        <v>2024</v>
      </c>
      <c r="F59" s="11" t="s">
        <v>142</v>
      </c>
      <c r="G59" s="11">
        <v>27668</v>
      </c>
      <c r="H59" s="11">
        <v>27668</v>
      </c>
      <c r="I59" s="11">
        <v>26</v>
      </c>
      <c r="J59" s="10"/>
      <c r="K59" s="10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5"/>
      <c r="AE59" s="15"/>
    </row>
    <row r="60" spans="1:31" x14ac:dyDescent="0.25">
      <c r="A60" s="10" t="s">
        <v>75</v>
      </c>
      <c r="B60" s="10" t="s">
        <v>76</v>
      </c>
      <c r="C60" s="3" t="s">
        <v>150</v>
      </c>
      <c r="D60" s="11">
        <v>25917</v>
      </c>
      <c r="E60" s="12">
        <v>2024</v>
      </c>
      <c r="F60" s="11" t="s">
        <v>142</v>
      </c>
      <c r="G60" s="11">
        <v>27668</v>
      </c>
      <c r="H60" s="11">
        <v>27668</v>
      </c>
      <c r="I60" s="11">
        <v>26</v>
      </c>
      <c r="J60" s="10"/>
      <c r="K60" s="10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</row>
    <row r="61" spans="1:31" x14ac:dyDescent="0.25">
      <c r="A61" s="10" t="s">
        <v>75</v>
      </c>
      <c r="B61" s="10" t="s">
        <v>76</v>
      </c>
      <c r="C61" s="3" t="s">
        <v>178</v>
      </c>
      <c r="D61" s="11">
        <v>26400</v>
      </c>
      <c r="E61" s="12">
        <v>2022</v>
      </c>
      <c r="F61" s="11" t="s">
        <v>142</v>
      </c>
      <c r="G61" s="11">
        <v>30255</v>
      </c>
      <c r="H61" s="11">
        <v>30255</v>
      </c>
      <c r="I61" s="11">
        <v>23</v>
      </c>
      <c r="J61" s="10"/>
      <c r="K61" s="10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15"/>
      <c r="AD61" s="15"/>
      <c r="AE61" s="15"/>
    </row>
    <row r="62" spans="1:31" x14ac:dyDescent="0.25">
      <c r="A62" s="10" t="s">
        <v>75</v>
      </c>
      <c r="B62" s="10" t="s">
        <v>152</v>
      </c>
      <c r="C62" s="3" t="s">
        <v>151</v>
      </c>
      <c r="D62" s="11">
        <v>21193</v>
      </c>
      <c r="E62" s="12">
        <v>2016</v>
      </c>
      <c r="F62" s="11" t="s">
        <v>142</v>
      </c>
      <c r="G62" s="11">
        <v>22588</v>
      </c>
      <c r="H62" s="11">
        <v>22588</v>
      </c>
      <c r="I62" s="11">
        <v>20</v>
      </c>
      <c r="J62" s="10"/>
      <c r="K62" s="10"/>
      <c r="S62" s="15"/>
      <c r="T62" s="15"/>
      <c r="U62" s="15"/>
      <c r="V62" s="15"/>
      <c r="W62" s="15"/>
      <c r="X62" s="15"/>
      <c r="Y62" s="15"/>
      <c r="Z62" s="15"/>
      <c r="AA62" s="15"/>
      <c r="AB62" s="15"/>
      <c r="AC62" s="15"/>
      <c r="AD62" s="15"/>
      <c r="AE62" s="15"/>
    </row>
    <row r="63" spans="1:31" x14ac:dyDescent="0.25">
      <c r="A63" s="10" t="s">
        <v>75</v>
      </c>
      <c r="B63" s="10" t="s">
        <v>152</v>
      </c>
      <c r="C63" s="3" t="s">
        <v>153</v>
      </c>
      <c r="D63" s="11">
        <v>22354</v>
      </c>
      <c r="E63" s="12">
        <v>2017</v>
      </c>
      <c r="F63" s="11" t="s">
        <v>142</v>
      </c>
      <c r="G63" s="11">
        <v>22691</v>
      </c>
      <c r="H63" s="11">
        <v>22691</v>
      </c>
      <c r="I63" s="11">
        <v>20</v>
      </c>
      <c r="J63" s="10"/>
      <c r="K63" s="10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  <c r="AD63" s="15"/>
      <c r="AE63" s="15"/>
    </row>
    <row r="64" spans="1:31" x14ac:dyDescent="0.25">
      <c r="A64" s="10" t="s">
        <v>75</v>
      </c>
      <c r="B64" s="10" t="s">
        <v>152</v>
      </c>
      <c r="C64" s="3" t="s">
        <v>177</v>
      </c>
      <c r="D64" s="11">
        <v>22346</v>
      </c>
      <c r="E64" s="12">
        <v>2017</v>
      </c>
      <c r="F64" s="11" t="s">
        <v>142</v>
      </c>
      <c r="G64" s="11">
        <v>22691</v>
      </c>
      <c r="H64" s="11">
        <v>22691</v>
      </c>
      <c r="I64" s="11">
        <v>20</v>
      </c>
      <c r="J64" s="10"/>
      <c r="K64" s="10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</row>
    <row r="65" spans="1:31" x14ac:dyDescent="0.25">
      <c r="A65" s="10"/>
      <c r="B65" s="10"/>
      <c r="C65" s="3"/>
      <c r="D65" s="11"/>
      <c r="E65" s="12"/>
      <c r="F65" s="11"/>
      <c r="G65" s="11"/>
      <c r="H65" s="11"/>
      <c r="I65" s="11"/>
      <c r="J65" s="10"/>
      <c r="K65" s="10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  <c r="AE65" s="15"/>
    </row>
    <row r="66" spans="1:31" x14ac:dyDescent="0.25">
      <c r="A66" s="3" t="s">
        <v>14</v>
      </c>
      <c r="B66" s="10" t="s">
        <v>16</v>
      </c>
      <c r="C66" s="10" t="s">
        <v>17</v>
      </c>
      <c r="D66" s="11">
        <v>51188</v>
      </c>
      <c r="E66" s="12">
        <v>2010</v>
      </c>
      <c r="F66" s="11" t="s">
        <v>13</v>
      </c>
      <c r="G66" s="11">
        <v>54344</v>
      </c>
      <c r="H66" s="11">
        <v>0</v>
      </c>
      <c r="I66" s="11">
        <v>12</v>
      </c>
      <c r="J66" s="10"/>
      <c r="K66" s="10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15"/>
      <c r="AE66" s="15"/>
    </row>
    <row r="67" spans="1:31" x14ac:dyDescent="0.25">
      <c r="A67" s="3" t="s">
        <v>14</v>
      </c>
      <c r="B67" s="10" t="s">
        <v>19</v>
      </c>
      <c r="C67" s="10" t="s">
        <v>20</v>
      </c>
      <c r="D67" s="11">
        <v>49622</v>
      </c>
      <c r="E67" s="12">
        <v>2014</v>
      </c>
      <c r="F67" s="11" t="s">
        <v>141</v>
      </c>
      <c r="G67" s="11">
        <v>54595</v>
      </c>
      <c r="H67" s="11">
        <v>0</v>
      </c>
      <c r="I67" s="11">
        <v>22</v>
      </c>
      <c r="J67" s="10"/>
      <c r="K67" s="10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15"/>
      <c r="AE67" s="15"/>
    </row>
    <row r="68" spans="1:31" x14ac:dyDescent="0.25">
      <c r="A68" s="3" t="s">
        <v>14</v>
      </c>
      <c r="B68" s="10" t="s">
        <v>19</v>
      </c>
      <c r="C68" s="10" t="s">
        <v>23</v>
      </c>
      <c r="D68" s="11">
        <v>49622</v>
      </c>
      <c r="E68" s="12">
        <v>2014</v>
      </c>
      <c r="F68" s="11" t="s">
        <v>141</v>
      </c>
      <c r="G68" s="11">
        <v>54595</v>
      </c>
      <c r="H68" s="11">
        <v>0</v>
      </c>
      <c r="I68" s="11">
        <v>22</v>
      </c>
      <c r="J68" s="10"/>
      <c r="K68" s="10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</row>
    <row r="69" spans="1:31" x14ac:dyDescent="0.25">
      <c r="A69" s="3" t="s">
        <v>14</v>
      </c>
      <c r="B69" s="10" t="s">
        <v>19</v>
      </c>
      <c r="C69" s="10" t="s">
        <v>25</v>
      </c>
      <c r="D69" s="11">
        <v>49622</v>
      </c>
      <c r="E69" s="12">
        <v>2014</v>
      </c>
      <c r="F69" s="11" t="s">
        <v>13</v>
      </c>
      <c r="G69" s="11">
        <v>54595</v>
      </c>
      <c r="H69" s="11">
        <v>0</v>
      </c>
      <c r="I69" s="11">
        <v>22</v>
      </c>
      <c r="J69" s="10"/>
      <c r="K69" s="10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</row>
    <row r="70" spans="1:31" x14ac:dyDescent="0.25">
      <c r="A70" s="3" t="s">
        <v>14</v>
      </c>
      <c r="B70" s="10" t="s">
        <v>19</v>
      </c>
      <c r="C70" s="10" t="s">
        <v>27</v>
      </c>
      <c r="D70" s="11">
        <v>49622</v>
      </c>
      <c r="E70" s="12">
        <v>2014</v>
      </c>
      <c r="F70" s="11" t="s">
        <v>13</v>
      </c>
      <c r="G70" s="11">
        <v>54595</v>
      </c>
      <c r="H70" s="11">
        <v>0</v>
      </c>
      <c r="I70" s="11">
        <v>22</v>
      </c>
      <c r="J70" s="10"/>
      <c r="K70" s="10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5"/>
      <c r="AD70" s="15"/>
      <c r="AE70" s="15"/>
    </row>
    <row r="71" spans="1:31" x14ac:dyDescent="0.25">
      <c r="A71" s="3" t="s">
        <v>14</v>
      </c>
      <c r="B71" s="10" t="s">
        <v>29</v>
      </c>
      <c r="C71" s="10" t="s">
        <v>30</v>
      </c>
      <c r="D71" s="11">
        <v>46098</v>
      </c>
      <c r="E71" s="12">
        <v>2011</v>
      </c>
      <c r="F71" s="11" t="s">
        <v>13</v>
      </c>
      <c r="G71" s="11">
        <v>49996</v>
      </c>
      <c r="H71" s="11">
        <v>0</v>
      </c>
      <c r="I71" s="11">
        <v>29</v>
      </c>
      <c r="J71" s="10"/>
      <c r="K71" s="10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</row>
    <row r="72" spans="1:31" x14ac:dyDescent="0.25">
      <c r="A72" s="3" t="s">
        <v>14</v>
      </c>
      <c r="B72" s="10" t="s">
        <v>29</v>
      </c>
      <c r="C72" s="10" t="s">
        <v>32</v>
      </c>
      <c r="D72" s="11">
        <v>46047</v>
      </c>
      <c r="E72" s="12">
        <v>2011</v>
      </c>
      <c r="F72" s="11" t="s">
        <v>13</v>
      </c>
      <c r="G72" s="11">
        <v>49996</v>
      </c>
      <c r="H72" s="11">
        <v>0</v>
      </c>
      <c r="I72" s="11">
        <v>29</v>
      </c>
      <c r="J72" s="10"/>
      <c r="K72" s="10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</row>
    <row r="73" spans="1:31" x14ac:dyDescent="0.25">
      <c r="A73" s="3"/>
      <c r="B73" s="10"/>
      <c r="C73" s="3"/>
      <c r="D73" s="11"/>
      <c r="E73" s="12"/>
      <c r="F73" s="11"/>
      <c r="G73" s="11"/>
      <c r="H73" s="11"/>
      <c r="I73" s="11"/>
      <c r="J73" s="10"/>
      <c r="K73" s="10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  <c r="AD73" s="15"/>
      <c r="AE73" s="15"/>
    </row>
    <row r="74" spans="1:31" x14ac:dyDescent="0.25">
      <c r="A74" s="3" t="s">
        <v>36</v>
      </c>
      <c r="B74" s="10" t="s">
        <v>39</v>
      </c>
      <c r="C74" s="10" t="s">
        <v>40</v>
      </c>
      <c r="D74" s="11">
        <v>16121</v>
      </c>
      <c r="E74" s="12">
        <v>2000</v>
      </c>
      <c r="F74" s="11" t="s">
        <v>13</v>
      </c>
      <c r="G74" s="11">
        <v>16642</v>
      </c>
      <c r="H74" s="11">
        <v>16642</v>
      </c>
      <c r="I74" s="11">
        <v>30</v>
      </c>
      <c r="J74" s="10"/>
      <c r="K74" s="10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  <c r="AE74" s="15"/>
    </row>
    <row r="75" spans="1:31" x14ac:dyDescent="0.25">
      <c r="A75" s="3"/>
      <c r="B75" s="10"/>
      <c r="C75" s="3"/>
      <c r="D75" s="11"/>
      <c r="E75" s="12"/>
      <c r="F75" s="11"/>
      <c r="G75" s="11"/>
      <c r="H75" s="11"/>
      <c r="I75" s="11"/>
      <c r="J75" s="10"/>
      <c r="K75" s="10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</row>
    <row r="76" spans="1:31" x14ac:dyDescent="0.25">
      <c r="A76" s="3"/>
      <c r="B76" s="4"/>
      <c r="C76" s="10"/>
      <c r="D76" s="11"/>
      <c r="E76" s="12"/>
      <c r="F76" s="11"/>
      <c r="G76" s="11"/>
      <c r="H76" s="11"/>
      <c r="I76" s="11"/>
      <c r="J76" s="10"/>
      <c r="K76" s="10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</row>
    <row r="77" spans="1:31" ht="13.8" thickBot="1" x14ac:dyDescent="0.3">
      <c r="A77" s="13" t="s">
        <v>45</v>
      </c>
      <c r="B77" s="13"/>
      <c r="C77" s="14"/>
      <c r="D77" s="14">
        <f>SUM(D4:D76)</f>
        <v>2393594</v>
      </c>
      <c r="E77" s="14">
        <f>COUNT(E4:E76)</f>
        <v>67</v>
      </c>
      <c r="F77" s="14"/>
      <c r="G77" s="14">
        <f>SUM(G4:G76)</f>
        <v>2606579</v>
      </c>
      <c r="H77" s="14">
        <f>SUM(H4:H76)</f>
        <v>2204747</v>
      </c>
      <c r="I77" s="14">
        <f>SUM(I4:I76)</f>
        <v>2028</v>
      </c>
      <c r="J77" s="10"/>
      <c r="K77" s="10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15"/>
      <c r="AE77" s="15"/>
    </row>
    <row r="78" spans="1:31" ht="13.8" thickTop="1" x14ac:dyDescent="0.25">
      <c r="J78" s="10"/>
      <c r="K78" s="10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  <c r="AD78" s="15"/>
      <c r="AE78" s="15"/>
    </row>
    <row r="79" spans="1:31" x14ac:dyDescent="0.25">
      <c r="J79" s="10"/>
      <c r="K79" s="10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  <c r="AD79" s="15"/>
      <c r="AE79" s="15"/>
    </row>
    <row r="80" spans="1:31" x14ac:dyDescent="0.25">
      <c r="A80" s="2" t="s">
        <v>50</v>
      </c>
      <c r="B80" s="2"/>
      <c r="C80" s="2"/>
      <c r="D80" s="4"/>
      <c r="E80" s="4"/>
      <c r="F80" s="7"/>
      <c r="G80" s="4"/>
      <c r="H80" s="7" t="s">
        <v>0</v>
      </c>
      <c r="I80" s="7"/>
      <c r="J80" s="10"/>
      <c r="K80" s="10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  <c r="AD80" s="15"/>
      <c r="AE80" s="15"/>
    </row>
    <row r="81" spans="1:31" x14ac:dyDescent="0.25">
      <c r="A81" s="8" t="s">
        <v>1</v>
      </c>
      <c r="B81" s="9" t="s">
        <v>2</v>
      </c>
      <c r="C81" s="8" t="s">
        <v>3</v>
      </c>
      <c r="D81" s="9" t="s">
        <v>4</v>
      </c>
      <c r="E81" s="9" t="s">
        <v>5</v>
      </c>
      <c r="F81" s="9" t="s">
        <v>6</v>
      </c>
      <c r="G81" s="9" t="s">
        <v>7</v>
      </c>
      <c r="H81" s="9" t="s">
        <v>8</v>
      </c>
      <c r="I81" s="9" t="s">
        <v>9</v>
      </c>
      <c r="J81" s="10"/>
      <c r="K81" s="10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5"/>
      <c r="AD81" s="15"/>
      <c r="AE81" s="15"/>
    </row>
    <row r="82" spans="1:31" x14ac:dyDescent="0.25">
      <c r="A82" s="10" t="s">
        <v>54</v>
      </c>
      <c r="B82" s="4" t="s">
        <v>154</v>
      </c>
      <c r="C82" s="10" t="s">
        <v>55</v>
      </c>
      <c r="D82" s="11">
        <v>33609</v>
      </c>
      <c r="E82" s="12">
        <v>2009</v>
      </c>
      <c r="F82" s="11" t="s">
        <v>56</v>
      </c>
      <c r="G82" s="11">
        <v>37218</v>
      </c>
      <c r="H82" s="11">
        <v>37218</v>
      </c>
      <c r="I82" s="11">
        <v>16</v>
      </c>
      <c r="J82" s="10"/>
      <c r="K82" s="10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5"/>
      <c r="AD82" s="15"/>
      <c r="AE82" s="15"/>
    </row>
    <row r="83" spans="1:31" x14ac:dyDescent="0.25">
      <c r="A83" s="10" t="s">
        <v>54</v>
      </c>
      <c r="B83" s="4" t="s">
        <v>154</v>
      </c>
      <c r="C83" s="10" t="s">
        <v>58</v>
      </c>
      <c r="D83" s="11">
        <v>33609</v>
      </c>
      <c r="E83" s="12">
        <v>2009</v>
      </c>
      <c r="F83" s="11" t="s">
        <v>56</v>
      </c>
      <c r="G83" s="11">
        <v>37236</v>
      </c>
      <c r="H83" s="11">
        <v>37236</v>
      </c>
      <c r="I83" s="11">
        <v>14</v>
      </c>
      <c r="J83" s="10"/>
      <c r="K83" s="10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5"/>
      <c r="AD83" s="15"/>
      <c r="AE83" s="15"/>
    </row>
    <row r="84" spans="1:31" x14ac:dyDescent="0.25">
      <c r="A84" s="10" t="s">
        <v>54</v>
      </c>
      <c r="B84" s="4" t="s">
        <v>154</v>
      </c>
      <c r="C84" s="10" t="s">
        <v>60</v>
      </c>
      <c r="D84" s="11">
        <v>33694</v>
      </c>
      <c r="E84" s="12">
        <v>2009</v>
      </c>
      <c r="F84" s="11" t="s">
        <v>56</v>
      </c>
      <c r="G84" s="11">
        <v>36639</v>
      </c>
      <c r="H84" s="11">
        <v>36639</v>
      </c>
      <c r="I84" s="11">
        <v>16</v>
      </c>
      <c r="J84" s="10"/>
      <c r="K84" s="10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5"/>
      <c r="AD84" s="15"/>
      <c r="AE84" s="15"/>
    </row>
    <row r="85" spans="1:31" x14ac:dyDescent="0.25">
      <c r="J85" s="10"/>
      <c r="K85" s="10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5"/>
      <c r="AD85" s="15"/>
      <c r="AE85" s="15"/>
    </row>
    <row r="86" spans="1:31" ht="13.8" thickBot="1" x14ac:dyDescent="0.3">
      <c r="A86" s="13" t="s">
        <v>85</v>
      </c>
      <c r="B86" s="13"/>
      <c r="C86" s="13"/>
      <c r="D86" s="14">
        <f>SUM(D82:D84)</f>
        <v>100912</v>
      </c>
      <c r="E86" s="14">
        <f>COUNT(E82:E85)</f>
        <v>3</v>
      </c>
      <c r="F86" s="14"/>
      <c r="G86" s="14">
        <f>SUM(G82:G84)</f>
        <v>111093</v>
      </c>
      <c r="H86" s="14">
        <f>SUM(H82:H84)</f>
        <v>111093</v>
      </c>
      <c r="I86" s="14">
        <f>SUM(I82:I84)</f>
        <v>46</v>
      </c>
      <c r="J86" s="10"/>
      <c r="K86" s="10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5"/>
      <c r="AD86" s="15"/>
      <c r="AE86" s="15"/>
    </row>
    <row r="87" spans="1:31" ht="13.8" thickTop="1" x14ac:dyDescent="0.25">
      <c r="A87" s="10" t="s">
        <v>87</v>
      </c>
      <c r="B87" s="10"/>
      <c r="J87" s="10"/>
      <c r="K87" s="10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5"/>
    </row>
    <row r="88" spans="1:31" x14ac:dyDescent="0.25">
      <c r="J88" s="10"/>
      <c r="K88" s="10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5"/>
    </row>
    <row r="89" spans="1:31" x14ac:dyDescent="0.25">
      <c r="J89" s="10"/>
      <c r="K89" s="10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5"/>
    </row>
    <row r="90" spans="1:31" x14ac:dyDescent="0.25">
      <c r="A90" s="8" t="s">
        <v>89</v>
      </c>
      <c r="B90" s="8"/>
      <c r="C90" s="18"/>
      <c r="D90" s="18"/>
      <c r="E90" s="9" t="s">
        <v>90</v>
      </c>
      <c r="F90" s="9" t="s">
        <v>4</v>
      </c>
      <c r="G90" s="9" t="s">
        <v>7</v>
      </c>
      <c r="H90" s="9" t="s">
        <v>8</v>
      </c>
      <c r="I90" s="9" t="s">
        <v>9</v>
      </c>
      <c r="J90" s="10"/>
      <c r="K90" s="10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5"/>
    </row>
    <row r="91" spans="1:31" x14ac:dyDescent="0.25">
      <c r="A91" s="10" t="s">
        <v>13</v>
      </c>
      <c r="B91" s="3"/>
      <c r="E91" s="11">
        <f>COUNTIF($F$4:$F$84,$A91)</f>
        <v>39</v>
      </c>
      <c r="F91" s="11">
        <f>SUMIF($F$4:$F$84,$A91,$D$4:$D$84)</f>
        <v>1562508</v>
      </c>
      <c r="G91" s="11">
        <f>SUMIF($F$4:$F$84,$A91,$G$4:$G$84)</f>
        <v>1694516</v>
      </c>
      <c r="H91" s="11">
        <f>SUMIF($F$4:$F$84,$A91,$H$4:$H$84)</f>
        <v>1409153</v>
      </c>
      <c r="I91" s="11">
        <f>SUMIF($F$4:$F$84,$A91,$I$4:$I$84)</f>
        <v>1293</v>
      </c>
      <c r="J91" s="10"/>
      <c r="K91" s="10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5"/>
    </row>
    <row r="92" spans="1:31" x14ac:dyDescent="0.25">
      <c r="A92" s="10" t="s">
        <v>93</v>
      </c>
      <c r="B92" s="3"/>
      <c r="E92" s="11">
        <f>COUNTIF($F$4:$F$84,$A92)+COUNTIF($F$4:$F$84,"Time Charter/ Operational lease")</f>
        <v>18</v>
      </c>
      <c r="F92" s="11">
        <f>SUMIF($F$4:$F$84,$A92,$D$4:$D$84)+SUMIF($F$4:$F$84,"Time Charter/ Operational lease",$D$4:$D$84)</f>
        <v>450021</v>
      </c>
      <c r="G92" s="11">
        <f>SUMIF($F$4:$F$84,$A92,$G$4:$G$84)+SUMIF($F$4:$F$84,"Time Charter/ Operational lease",$G$4:$G$84)</f>
        <v>484649</v>
      </c>
      <c r="H92" s="11">
        <f>SUMIF($F$4:$F$84,$A92,$H$4:$H$84)+SUMIF($F$4:$F$84,"Time Charter/ Operational lease",$H$4:$H$84)</f>
        <v>484649</v>
      </c>
      <c r="I92" s="11">
        <f>SUMIF($F$4:$F$84,$A92,$I$4:$I$84)+SUMIF($F$4:$F$84,"Time Charter/ Operational lease",$I$4:$I$84)</f>
        <v>439</v>
      </c>
      <c r="J92" s="10"/>
      <c r="K92" s="10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5"/>
    </row>
    <row r="93" spans="1:31" x14ac:dyDescent="0.25">
      <c r="A93" s="10" t="s">
        <v>21</v>
      </c>
      <c r="B93" s="3"/>
      <c r="E93" s="11">
        <f>COUNTIF($F$4:$F$84,$A93)+COUNTIF($F$4:$F$84,"Bareboat/ Financial lease")+COUNTIF($F$4:$F$84,"Bareboat/ Operational lease")</f>
        <v>10</v>
      </c>
      <c r="F93" s="11">
        <f>SUMIF($F$4:$F$84,$A93,$D$4:$D$84)+SUMIF($F$4:$F$84,"Bareboat/ Operational lease",$D$4:$D$84)+SUMIF($F$4:$F$84,"Bareboat/ Financial lease",$D$4:$D$84)</f>
        <v>381065</v>
      </c>
      <c r="G93" s="11">
        <f>SUMIF($F$4:$F$84,$A93,$G$4:$G$84)+SUMIF($F$4:$F$84,"Bareboat/ Operational lease",$G$4:$G$84)+SUMIF($F$4:$F$84,"Bareboat/ Financial lease",$G$4:$G$84)</f>
        <v>427414</v>
      </c>
      <c r="H93" s="11">
        <f>SUMIF($F$4:$F$84,$A93,$H$4:$H$84)+SUMIF($F$4:$F$84,"Bareboat/ Operational lease",$H$4:$H$84)+SUMIF($F$4:$F$84,"Bareboat/ Financial lease",$H$4:$H$84)</f>
        <v>310945</v>
      </c>
      <c r="I93" s="11">
        <f>SUMIF($F$4:$F$84,$A93,$I$4:$I$84)+SUMIF($F$4:$F$84,"Bareboat/ Operational lease",$I$4:$I$84)+SUMIF($F$4:$F$84,"Bareboat/ Financial lease",$I$4:$I$84)</f>
        <v>296</v>
      </c>
      <c r="J93" s="10"/>
      <c r="K93" s="10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5"/>
    </row>
    <row r="94" spans="1:31" x14ac:dyDescent="0.25">
      <c r="A94" s="10" t="s">
        <v>56</v>
      </c>
      <c r="B94" s="3"/>
      <c r="E94" s="11">
        <f>COUNTIF($F$4:$F$84,$A94)</f>
        <v>3</v>
      </c>
      <c r="F94" s="11">
        <f>SUMIF($F$4:$F$84,$A94,$D$4:$D$84)</f>
        <v>100912</v>
      </c>
      <c r="G94" s="11">
        <f>SUMIF($F$4:$F$84,$A94,$G$4:$G$84)</f>
        <v>111093</v>
      </c>
      <c r="H94" s="11">
        <f>SUMIF($F$4:$F$84,$A94,$H$4:$H$84)</f>
        <v>111093</v>
      </c>
      <c r="I94" s="11">
        <f>SUMIF($F$4:$F$84,$A94,$I$4:$I$84)</f>
        <v>46</v>
      </c>
      <c r="J94" s="10"/>
      <c r="K94" s="10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5"/>
    </row>
    <row r="95" spans="1:31" ht="13.8" thickBot="1" x14ac:dyDescent="0.3">
      <c r="A95" s="80" t="s">
        <v>144</v>
      </c>
      <c r="B95" s="80"/>
      <c r="C95" s="19"/>
      <c r="D95" s="19"/>
      <c r="E95" s="14">
        <f>SUM(E91:E94)</f>
        <v>70</v>
      </c>
      <c r="F95" s="14">
        <f>SUM(F91:F94)</f>
        <v>2494506</v>
      </c>
      <c r="G95" s="14">
        <f>SUM(G91:G94)</f>
        <v>2717672</v>
      </c>
      <c r="H95" s="14">
        <f>SUM(H91:H94)</f>
        <v>2315840</v>
      </c>
      <c r="I95" s="14">
        <f>SUM(I91:I94)</f>
        <v>2074</v>
      </c>
      <c r="J95" s="10"/>
      <c r="K95" s="10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5"/>
    </row>
    <row r="96" spans="1:31" ht="13.8" thickTop="1" x14ac:dyDescent="0.25">
      <c r="J96" s="10"/>
      <c r="K96" s="10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5"/>
    </row>
    <row r="97" spans="1:13" ht="12.75" customHeight="1" x14ac:dyDescent="0.25">
      <c r="J97" s="3"/>
      <c r="K97" s="10"/>
    </row>
    <row r="98" spans="1:13" ht="12.75" customHeight="1" x14ac:dyDescent="0.25">
      <c r="J98" s="3"/>
      <c r="K98" s="10"/>
    </row>
    <row r="100" spans="1:13" ht="14.4" x14ac:dyDescent="0.3">
      <c r="A100" s="1" t="s">
        <v>99</v>
      </c>
      <c r="B100" s="2"/>
      <c r="C100" s="3"/>
      <c r="D100" s="3"/>
      <c r="E100" s="3"/>
      <c r="F100" s="3"/>
      <c r="G100" s="3"/>
      <c r="H100" s="7"/>
      <c r="I100" s="3"/>
    </row>
    <row r="101" spans="1:13" x14ac:dyDescent="0.25">
      <c r="A101" s="8" t="s">
        <v>3</v>
      </c>
      <c r="B101" s="8"/>
      <c r="C101" s="9" t="s">
        <v>90</v>
      </c>
      <c r="D101" s="9" t="s">
        <v>4</v>
      </c>
      <c r="E101" s="9" t="s">
        <v>7</v>
      </c>
      <c r="F101" s="9" t="s">
        <v>100</v>
      </c>
      <c r="G101" s="9" t="s">
        <v>9</v>
      </c>
      <c r="H101" s="9" t="s">
        <v>101</v>
      </c>
      <c r="I101" s="21" t="s">
        <v>6</v>
      </c>
      <c r="J101" s="20"/>
      <c r="K101" s="20"/>
      <c r="L101" s="20"/>
      <c r="M101" s="20"/>
    </row>
    <row r="102" spans="1:13" x14ac:dyDescent="0.25">
      <c r="A102" s="3" t="s">
        <v>155</v>
      </c>
      <c r="B102" s="3"/>
      <c r="C102" s="53">
        <v>4</v>
      </c>
      <c r="D102" s="11">
        <v>40000</v>
      </c>
      <c r="E102" s="11">
        <v>44184</v>
      </c>
      <c r="F102" s="11">
        <v>44184</v>
      </c>
      <c r="G102" s="11">
        <v>28</v>
      </c>
      <c r="H102" s="48" t="s">
        <v>148</v>
      </c>
      <c r="I102" s="22" t="s">
        <v>156</v>
      </c>
      <c r="J102" s="20"/>
      <c r="K102" s="20"/>
      <c r="L102" s="20"/>
      <c r="M102" s="20"/>
    </row>
    <row r="103" spans="1:13" x14ac:dyDescent="0.25">
      <c r="A103" s="3" t="s">
        <v>157</v>
      </c>
      <c r="B103" s="3"/>
      <c r="C103" s="12">
        <v>2</v>
      </c>
      <c r="D103" s="11">
        <v>26029</v>
      </c>
      <c r="E103" s="11">
        <v>27682</v>
      </c>
      <c r="F103" s="11">
        <v>27682</v>
      </c>
      <c r="G103" s="11">
        <v>26</v>
      </c>
      <c r="H103" s="48" t="s">
        <v>148</v>
      </c>
      <c r="I103" s="4" t="s">
        <v>156</v>
      </c>
      <c r="J103" s="20"/>
      <c r="K103" s="20"/>
      <c r="L103" s="20"/>
      <c r="M103" s="20"/>
    </row>
    <row r="104" spans="1:13" x14ac:dyDescent="0.25">
      <c r="A104" s="3" t="s">
        <v>158</v>
      </c>
      <c r="B104" s="3"/>
      <c r="C104" s="12">
        <v>4</v>
      </c>
      <c r="D104" s="11">
        <v>25000</v>
      </c>
      <c r="E104" s="11">
        <v>27000</v>
      </c>
      <c r="F104" s="11">
        <v>27000</v>
      </c>
      <c r="G104" s="11">
        <v>24</v>
      </c>
      <c r="H104" s="48" t="s">
        <v>159</v>
      </c>
      <c r="I104" s="4" t="s">
        <v>156</v>
      </c>
      <c r="J104" s="20"/>
      <c r="K104" s="20"/>
      <c r="L104" s="20"/>
      <c r="M104" s="20"/>
    </row>
    <row r="105" spans="1:13" x14ac:dyDescent="0.25">
      <c r="A105" s="3" t="s">
        <v>160</v>
      </c>
      <c r="B105" s="3"/>
      <c r="C105" s="12">
        <v>1</v>
      </c>
      <c r="D105" s="11">
        <v>25900</v>
      </c>
      <c r="E105" s="11">
        <v>27500</v>
      </c>
      <c r="F105" s="11">
        <v>27500</v>
      </c>
      <c r="G105" s="11">
        <v>18</v>
      </c>
      <c r="H105" s="52">
        <v>2027</v>
      </c>
      <c r="I105" s="4" t="s">
        <v>161</v>
      </c>
      <c r="J105" s="20"/>
      <c r="K105" s="20"/>
      <c r="L105" s="20"/>
      <c r="M105" s="20"/>
    </row>
    <row r="106" spans="1:13" x14ac:dyDescent="0.25">
      <c r="A106" s="3" t="s">
        <v>162</v>
      </c>
      <c r="B106" s="3"/>
      <c r="C106" s="12">
        <v>1</v>
      </c>
      <c r="D106" s="11">
        <v>25000</v>
      </c>
      <c r="E106" s="11">
        <v>27000</v>
      </c>
      <c r="F106" s="11">
        <v>27000</v>
      </c>
      <c r="G106" s="11">
        <v>26</v>
      </c>
      <c r="H106" s="52">
        <v>2026</v>
      </c>
      <c r="I106" s="4" t="s">
        <v>161</v>
      </c>
      <c r="J106" s="20"/>
      <c r="K106" s="20"/>
      <c r="L106" s="20"/>
      <c r="M106" s="20"/>
    </row>
    <row r="107" spans="1:13" x14ac:dyDescent="0.25">
      <c r="A107" s="3" t="s">
        <v>162</v>
      </c>
      <c r="B107" s="3"/>
      <c r="C107" s="12">
        <v>2</v>
      </c>
      <c r="D107" s="11">
        <v>25000</v>
      </c>
      <c r="E107" s="11">
        <v>27000</v>
      </c>
      <c r="F107" s="11">
        <v>27000</v>
      </c>
      <c r="G107" s="11">
        <v>26</v>
      </c>
      <c r="H107" s="52">
        <v>2026</v>
      </c>
      <c r="I107" s="4" t="s">
        <v>156</v>
      </c>
      <c r="J107" s="20"/>
      <c r="K107" s="20"/>
      <c r="L107" s="20"/>
      <c r="M107" s="20"/>
    </row>
    <row r="108" spans="1:13" x14ac:dyDescent="0.25">
      <c r="A108" s="3" t="s">
        <v>162</v>
      </c>
      <c r="B108" s="3"/>
      <c r="C108" s="12">
        <v>4</v>
      </c>
      <c r="D108" s="11">
        <v>35000</v>
      </c>
      <c r="E108" s="11">
        <v>39000</v>
      </c>
      <c r="F108" s="11">
        <v>39000</v>
      </c>
      <c r="G108" s="11">
        <v>28</v>
      </c>
      <c r="H108" s="52" t="s">
        <v>148</v>
      </c>
      <c r="I108" s="4" t="s">
        <v>156</v>
      </c>
      <c r="J108" s="20"/>
      <c r="K108" s="20"/>
      <c r="L108" s="20"/>
      <c r="M108" s="20"/>
    </row>
    <row r="109" spans="1:13" x14ac:dyDescent="0.25">
      <c r="A109" s="3" t="s">
        <v>163</v>
      </c>
      <c r="C109" s="12">
        <v>2</v>
      </c>
      <c r="D109" s="11">
        <v>49000</v>
      </c>
      <c r="E109" s="11">
        <v>54800</v>
      </c>
      <c r="F109" s="11">
        <v>0</v>
      </c>
      <c r="G109" s="11">
        <v>21</v>
      </c>
      <c r="H109" s="52" t="s">
        <v>149</v>
      </c>
      <c r="I109" s="4" t="s">
        <v>156</v>
      </c>
      <c r="J109" s="20"/>
      <c r="K109" s="20"/>
      <c r="L109" s="20"/>
      <c r="M109" s="20"/>
    </row>
    <row r="110" spans="1:13" x14ac:dyDescent="0.25">
      <c r="A110" s="23"/>
      <c r="B110" s="23"/>
      <c r="C110" s="24"/>
      <c r="D110" s="25"/>
      <c r="E110" s="25"/>
      <c r="F110" s="25"/>
      <c r="G110" s="25"/>
      <c r="H110" s="26"/>
      <c r="I110" s="26"/>
    </row>
    <row r="111" spans="1:13" ht="13.8" thickBot="1" x14ac:dyDescent="0.3">
      <c r="A111" s="27" t="s">
        <v>102</v>
      </c>
      <c r="B111" s="27"/>
      <c r="C111" s="28">
        <f>SUM(C102:C110)</f>
        <v>20</v>
      </c>
      <c r="D111" s="28">
        <f>(C102*D102)+(C105*D105)+(D103*C103)+(D104*C104)+(C106*D106)+(C107*D107)+(C108*D108)+(C109*D109)</f>
        <v>650958</v>
      </c>
      <c r="E111" s="29">
        <f>(E102*C102)+(C105*E105)+(E103*C103)+(E104*C104)+(C106*E106)+(C107*E107)+(C108*E108)+(C109*E109)</f>
        <v>714200</v>
      </c>
      <c r="F111" s="29">
        <f>(F102*C102)+(C105*F105)+(F103*C103)+(F104*C104)+(C106*F106)+(C107*F107)+(C109*F109)</f>
        <v>448600</v>
      </c>
      <c r="G111" s="29">
        <f>(G102*C102)+(C105*G105)+(G103*C103)+(G104*C104)+(C106*G106)+(C107*G107)+(C108*G108)+(C109*G109)</f>
        <v>510</v>
      </c>
      <c r="H111" s="28"/>
      <c r="I111" s="30"/>
    </row>
    <row r="112" spans="1:13" ht="13.8" thickTop="1" x14ac:dyDescent="0.25">
      <c r="A112" s="3"/>
      <c r="B112" s="3"/>
      <c r="C112" s="3"/>
      <c r="D112" s="3"/>
      <c r="E112" s="3"/>
      <c r="F112" s="3"/>
      <c r="G112" s="3"/>
      <c r="H112" s="3"/>
      <c r="I112" s="3"/>
    </row>
    <row r="114" spans="1:9" ht="14.4" x14ac:dyDescent="0.3">
      <c r="A114" s="1" t="s">
        <v>165</v>
      </c>
      <c r="B114" s="2"/>
      <c r="C114" s="3"/>
      <c r="D114" s="3"/>
      <c r="E114" s="4"/>
      <c r="F114" s="7"/>
      <c r="G114" s="4"/>
      <c r="H114" s="7" t="s">
        <v>0</v>
      </c>
      <c r="I114" s="7"/>
    </row>
    <row r="115" spans="1:9" x14ac:dyDescent="0.25">
      <c r="A115" s="8" t="s">
        <v>166</v>
      </c>
      <c r="B115" s="8"/>
      <c r="C115" s="9"/>
      <c r="D115" s="9" t="s">
        <v>4</v>
      </c>
      <c r="E115" s="9" t="s">
        <v>5</v>
      </c>
      <c r="F115" s="8" t="s">
        <v>6</v>
      </c>
      <c r="G115" s="9" t="s">
        <v>7</v>
      </c>
      <c r="H115" s="9" t="s">
        <v>8</v>
      </c>
      <c r="I115" s="9" t="s">
        <v>9</v>
      </c>
    </row>
    <row r="116" spans="1:9" x14ac:dyDescent="0.25">
      <c r="A116" s="3" t="s">
        <v>150</v>
      </c>
      <c r="B116" s="2"/>
      <c r="C116" s="3"/>
      <c r="D116" s="11">
        <v>25921</v>
      </c>
      <c r="E116" s="12">
        <v>2024</v>
      </c>
      <c r="F116" s="56" t="s">
        <v>142</v>
      </c>
      <c r="G116" s="11">
        <v>27668</v>
      </c>
      <c r="H116" s="11">
        <v>27668</v>
      </c>
      <c r="I116" s="11">
        <v>26</v>
      </c>
    </row>
    <row r="117" spans="1:9" x14ac:dyDescent="0.25">
      <c r="A117" s="3" t="s">
        <v>151</v>
      </c>
      <c r="B117" s="2"/>
      <c r="C117" s="3"/>
      <c r="D117" s="11">
        <v>21193</v>
      </c>
      <c r="E117" s="12">
        <v>2016</v>
      </c>
      <c r="F117" s="56" t="s">
        <v>142</v>
      </c>
      <c r="G117" s="11">
        <v>22588</v>
      </c>
      <c r="H117" s="11">
        <v>22588</v>
      </c>
      <c r="I117" s="11">
        <v>20</v>
      </c>
    </row>
    <row r="118" spans="1:9" x14ac:dyDescent="0.25">
      <c r="D118" s="11"/>
      <c r="E118" s="12"/>
      <c r="F118" s="11"/>
      <c r="G118" s="11"/>
      <c r="H118" s="11"/>
      <c r="I118" s="11"/>
    </row>
    <row r="119" spans="1:9" x14ac:dyDescent="0.25">
      <c r="A119" s="2" t="s">
        <v>103</v>
      </c>
      <c r="B119" s="2"/>
      <c r="C119" s="12"/>
      <c r="D119" s="11"/>
      <c r="E119" s="12"/>
      <c r="F119" s="11"/>
      <c r="G119" s="11"/>
      <c r="H119" s="11"/>
      <c r="I119" s="11"/>
    </row>
    <row r="120" spans="1:9" x14ac:dyDescent="0.25">
      <c r="A120" s="54" t="s">
        <v>164</v>
      </c>
      <c r="B120" s="55"/>
      <c r="C120" s="54"/>
      <c r="D120" s="55" t="s">
        <v>164</v>
      </c>
      <c r="E120" s="53" t="s">
        <v>164</v>
      </c>
      <c r="F120" s="55" t="s">
        <v>164</v>
      </c>
      <c r="G120" s="55" t="s">
        <v>164</v>
      </c>
      <c r="H120" s="55" t="s">
        <v>164</v>
      </c>
      <c r="I120" s="55" t="s">
        <v>164</v>
      </c>
    </row>
    <row r="121" spans="1:9" x14ac:dyDescent="0.25">
      <c r="C121" s="3"/>
      <c r="D121" s="11"/>
      <c r="E121" s="12"/>
      <c r="F121" s="11"/>
      <c r="G121" s="11"/>
      <c r="H121" s="11"/>
      <c r="I121" s="11"/>
    </row>
    <row r="122" spans="1:9" ht="14.4" x14ac:dyDescent="0.3">
      <c r="A122" s="49"/>
      <c r="D122" s="12"/>
      <c r="E122" s="11"/>
      <c r="F122" s="11"/>
      <c r="G122" s="11"/>
      <c r="H122" s="11"/>
      <c r="I122" s="11"/>
    </row>
    <row r="123" spans="1:9" x14ac:dyDescent="0.25">
      <c r="A123" s="50"/>
      <c r="B123" s="50"/>
      <c r="C123" s="7"/>
      <c r="D123" s="51"/>
      <c r="E123" s="51"/>
      <c r="F123" s="51"/>
      <c r="G123" s="51"/>
      <c r="H123" s="51"/>
      <c r="I123" s="11"/>
    </row>
    <row r="124" spans="1:9" x14ac:dyDescent="0.25">
      <c r="A124" s="3"/>
      <c r="B124" s="3"/>
      <c r="C124" s="12"/>
      <c r="D124" s="11"/>
      <c r="E124" s="11"/>
      <c r="F124" s="11"/>
      <c r="G124" s="11"/>
      <c r="H124" s="11"/>
      <c r="I124" s="11"/>
    </row>
    <row r="125" spans="1:9" x14ac:dyDescent="0.25">
      <c r="A125" s="2"/>
      <c r="B125" s="2"/>
      <c r="C125" s="51"/>
      <c r="D125" s="51"/>
      <c r="E125" s="51"/>
      <c r="F125" s="51"/>
      <c r="G125" s="51"/>
      <c r="H125" s="11"/>
      <c r="I125" s="11"/>
    </row>
    <row r="126" spans="1:9" x14ac:dyDescent="0.25">
      <c r="D126" s="11"/>
      <c r="E126" s="12"/>
      <c r="F126" s="11"/>
      <c r="G126" s="11"/>
      <c r="H126" s="11"/>
      <c r="I126" s="11"/>
    </row>
  </sheetData>
  <mergeCells count="1">
    <mergeCell ref="A95:B95"/>
  </mergeCells>
  <conditionalFormatting sqref="A115">
    <cfRule type="duplicateValues" dxfId="2" priority="8"/>
  </conditionalFormatting>
  <conditionalFormatting sqref="A121 A126">
    <cfRule type="duplicateValues" dxfId="1" priority="7"/>
  </conditionalFormatting>
  <conditionalFormatting sqref="C51:C52">
    <cfRule type="duplicateValues" dxfId="0" priority="6"/>
  </conditionalFormatting>
  <pageMargins left="0.7" right="0.7" top="0.75" bottom="0.75" header="0.3" footer="0.3"/>
  <pageSetup scale="18" orientation="portrait" r:id="rId1"/>
  <customProperties>
    <customPr name="GUID" r:id="rId2"/>
  </customPropertie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93467B-DCFF-4B0C-ADD6-00E373623877}">
  <sheetPr>
    <pageSetUpPr fitToPage="1"/>
  </sheetPr>
  <dimension ref="A1:I36"/>
  <sheetViews>
    <sheetView showGridLines="0" zoomScaleNormal="100" workbookViewId="0">
      <selection activeCell="E3" sqref="E3"/>
    </sheetView>
  </sheetViews>
  <sheetFormatPr defaultColWidth="9.109375" defaultRowHeight="13.2" x14ac:dyDescent="0.25"/>
  <cols>
    <col min="1" max="1" width="69.109375" style="34" bestFit="1" customWidth="1"/>
    <col min="2" max="2" width="21.44140625" style="34" bestFit="1" customWidth="1"/>
    <col min="3" max="3" width="15.6640625" style="34" bestFit="1" customWidth="1"/>
    <col min="4" max="4" width="9.5546875" style="34" bestFit="1" customWidth="1"/>
    <col min="5" max="5" width="15" style="34" customWidth="1"/>
    <col min="6" max="6" width="13.88671875" style="34" customWidth="1"/>
    <col min="7" max="16384" width="9.109375" style="34"/>
  </cols>
  <sheetData>
    <row r="1" spans="1:9" ht="31.5" customHeight="1" thickBot="1" x14ac:dyDescent="0.3">
      <c r="A1" s="32" t="s">
        <v>104</v>
      </c>
      <c r="B1" s="33" t="s">
        <v>105</v>
      </c>
      <c r="C1" s="79" t="s">
        <v>106</v>
      </c>
      <c r="D1" s="78" t="s">
        <v>7</v>
      </c>
      <c r="E1" s="77" t="s">
        <v>100</v>
      </c>
      <c r="F1" s="77" t="s">
        <v>172</v>
      </c>
    </row>
    <row r="2" spans="1:9" x14ac:dyDescent="0.25">
      <c r="A2" s="35" t="s">
        <v>107</v>
      </c>
      <c r="B2" s="35" t="s">
        <v>108</v>
      </c>
      <c r="C2" s="69">
        <v>0.51</v>
      </c>
      <c r="D2" s="63">
        <v>412415</v>
      </c>
      <c r="E2" s="63">
        <v>120812</v>
      </c>
      <c r="F2" s="63">
        <v>128</v>
      </c>
      <c r="H2" s="76"/>
      <c r="I2" s="76"/>
    </row>
    <row r="3" spans="1:9" x14ac:dyDescent="0.25">
      <c r="A3" s="35" t="s">
        <v>109</v>
      </c>
      <c r="B3" s="36" t="s">
        <v>110</v>
      </c>
      <c r="C3" s="69">
        <v>0.51</v>
      </c>
      <c r="D3" s="63">
        <v>79243</v>
      </c>
      <c r="E3" s="63">
        <v>0</v>
      </c>
      <c r="F3" s="63">
        <v>9</v>
      </c>
      <c r="H3" s="76"/>
    </row>
    <row r="4" spans="1:9" x14ac:dyDescent="0.25">
      <c r="A4" s="35" t="s">
        <v>111</v>
      </c>
      <c r="B4" s="35" t="s">
        <v>112</v>
      </c>
      <c r="C4" s="69">
        <v>0.5</v>
      </c>
      <c r="D4" s="63">
        <v>313710</v>
      </c>
      <c r="E4" s="63">
        <v>15860</v>
      </c>
      <c r="F4" s="63">
        <v>85</v>
      </c>
    </row>
    <row r="5" spans="1:9" ht="13.8" thickBot="1" x14ac:dyDescent="0.3">
      <c r="A5" s="35" t="s">
        <v>113</v>
      </c>
      <c r="B5" s="35" t="s">
        <v>114</v>
      </c>
      <c r="C5" s="69">
        <v>0.25</v>
      </c>
      <c r="D5" s="63">
        <f>461189+27500</f>
        <v>488689</v>
      </c>
      <c r="E5" s="63">
        <f>155832+27500</f>
        <v>183332</v>
      </c>
      <c r="F5" s="63">
        <f>246+10</f>
        <v>256</v>
      </c>
    </row>
    <row r="6" spans="1:9" ht="13.8" thickBot="1" x14ac:dyDescent="0.3">
      <c r="A6" s="37" t="s">
        <v>115</v>
      </c>
      <c r="B6" s="38" t="s">
        <v>116</v>
      </c>
      <c r="C6" s="75"/>
      <c r="D6" s="60">
        <f>SUM(D2:D5)</f>
        <v>1294057</v>
      </c>
      <c r="E6" s="60">
        <f>SUM(E2:E5)</f>
        <v>320004</v>
      </c>
      <c r="F6" s="60">
        <f>SUM(F2:F5)</f>
        <v>478</v>
      </c>
    </row>
    <row r="7" spans="1:9" ht="13.8" thickTop="1" x14ac:dyDescent="0.25">
      <c r="A7" s="39"/>
      <c r="B7" s="39"/>
      <c r="C7" s="74"/>
      <c r="D7" s="67"/>
      <c r="E7" s="67"/>
      <c r="F7" s="67"/>
    </row>
    <row r="8" spans="1:9" ht="27" thickBot="1" x14ac:dyDescent="0.3">
      <c r="A8" s="40" t="s">
        <v>117</v>
      </c>
      <c r="B8" s="33" t="s">
        <v>105</v>
      </c>
      <c r="C8" s="65"/>
      <c r="D8" s="65" t="s">
        <v>7</v>
      </c>
      <c r="E8" s="64" t="s">
        <v>100</v>
      </c>
      <c r="F8" s="64" t="s">
        <v>171</v>
      </c>
    </row>
    <row r="9" spans="1:9" x14ac:dyDescent="0.25">
      <c r="A9" s="35" t="s">
        <v>176</v>
      </c>
      <c r="B9" s="35" t="s">
        <v>114</v>
      </c>
      <c r="C9" s="63"/>
      <c r="D9" s="63">
        <v>12000</v>
      </c>
      <c r="E9" s="63">
        <v>12000</v>
      </c>
      <c r="F9" s="63" t="s">
        <v>175</v>
      </c>
    </row>
    <row r="10" spans="1:9" ht="13.8" thickBot="1" x14ac:dyDescent="0.3">
      <c r="A10" s="73" t="s">
        <v>174</v>
      </c>
      <c r="B10" s="73" t="s">
        <v>112</v>
      </c>
      <c r="C10" s="72"/>
      <c r="D10" s="72">
        <v>87940</v>
      </c>
      <c r="E10" s="72">
        <v>0</v>
      </c>
      <c r="F10" s="72" t="s">
        <v>173</v>
      </c>
    </row>
    <row r="11" spans="1:9" ht="13.8" thickBot="1" x14ac:dyDescent="0.3">
      <c r="A11" s="37" t="s">
        <v>118</v>
      </c>
      <c r="B11" s="37"/>
      <c r="C11" s="61"/>
      <c r="D11" s="60">
        <f>+SUM(D9:D10)</f>
        <v>99940</v>
      </c>
      <c r="E11" s="60">
        <f>+SUM(E9:E10)</f>
        <v>12000</v>
      </c>
      <c r="F11" s="60"/>
    </row>
    <row r="12" spans="1:9" ht="13.8" thickTop="1" x14ac:dyDescent="0.25">
      <c r="A12" s="39"/>
      <c r="B12" s="39"/>
      <c r="C12" s="63"/>
      <c r="D12" s="67"/>
      <c r="E12" s="67"/>
      <c r="F12" s="67"/>
    </row>
    <row r="13" spans="1:9" x14ac:dyDescent="0.25">
      <c r="A13" s="35"/>
      <c r="B13" s="35"/>
      <c r="C13" s="71"/>
      <c r="D13" s="71"/>
      <c r="E13" s="71"/>
      <c r="F13" s="71"/>
    </row>
    <row r="14" spans="1:9" ht="27" thickBot="1" x14ac:dyDescent="0.3">
      <c r="A14" s="41" t="s">
        <v>119</v>
      </c>
      <c r="B14" s="33" t="s">
        <v>105</v>
      </c>
      <c r="C14" s="70"/>
      <c r="D14" s="65" t="s">
        <v>7</v>
      </c>
      <c r="E14" s="64" t="s">
        <v>100</v>
      </c>
      <c r="F14" s="64" t="s">
        <v>172</v>
      </c>
    </row>
    <row r="15" spans="1:9" x14ac:dyDescent="0.25">
      <c r="A15" s="35" t="s">
        <v>120</v>
      </c>
      <c r="B15" s="36" t="s">
        <v>121</v>
      </c>
      <c r="C15" s="69"/>
      <c r="D15" s="63">
        <v>70830</v>
      </c>
      <c r="E15" s="63">
        <v>1600</v>
      </c>
      <c r="F15" s="63">
        <v>57</v>
      </c>
    </row>
    <row r="16" spans="1:9" x14ac:dyDescent="0.25">
      <c r="A16" s="36" t="s">
        <v>122</v>
      </c>
      <c r="B16" s="36" t="s">
        <v>123</v>
      </c>
      <c r="C16" s="69"/>
      <c r="D16" s="63">
        <v>94385</v>
      </c>
      <c r="E16" s="63">
        <v>2900</v>
      </c>
      <c r="F16" s="63">
        <v>41</v>
      </c>
    </row>
    <row r="17" spans="1:6" x14ac:dyDescent="0.25">
      <c r="A17" s="35" t="s">
        <v>122</v>
      </c>
      <c r="B17" s="36" t="s">
        <v>124</v>
      </c>
      <c r="C17" s="69"/>
      <c r="D17" s="63">
        <v>150085</v>
      </c>
      <c r="E17" s="63">
        <v>0</v>
      </c>
      <c r="F17" s="63">
        <v>55</v>
      </c>
    </row>
    <row r="18" spans="1:6" x14ac:dyDescent="0.25">
      <c r="A18" s="35" t="s">
        <v>122</v>
      </c>
      <c r="B18" s="36" t="s">
        <v>125</v>
      </c>
      <c r="C18" s="69"/>
      <c r="D18" s="63">
        <v>8050</v>
      </c>
      <c r="E18" s="63">
        <v>0</v>
      </c>
      <c r="F18" s="63">
        <v>6</v>
      </c>
    </row>
    <row r="19" spans="1:6" x14ac:dyDescent="0.25">
      <c r="A19" s="35" t="s">
        <v>122</v>
      </c>
      <c r="B19" s="35" t="s">
        <v>126</v>
      </c>
      <c r="C19" s="69"/>
      <c r="D19" s="63">
        <v>7640</v>
      </c>
      <c r="E19" s="63">
        <v>0</v>
      </c>
      <c r="F19" s="63">
        <v>6</v>
      </c>
    </row>
    <row r="20" spans="1:6" x14ac:dyDescent="0.25">
      <c r="A20" s="35" t="s">
        <v>122</v>
      </c>
      <c r="B20" s="35" t="s">
        <v>127</v>
      </c>
      <c r="C20" s="69"/>
      <c r="D20" s="63">
        <v>17120</v>
      </c>
      <c r="E20" s="63">
        <v>0</v>
      </c>
      <c r="F20" s="63">
        <v>12</v>
      </c>
    </row>
    <row r="21" spans="1:6" x14ac:dyDescent="0.25">
      <c r="A21" s="35" t="s">
        <v>122</v>
      </c>
      <c r="B21" s="35" t="s">
        <v>128</v>
      </c>
      <c r="C21" s="69"/>
      <c r="D21" s="63">
        <v>51910</v>
      </c>
      <c r="E21" s="63">
        <v>0</v>
      </c>
      <c r="F21" s="63">
        <v>17</v>
      </c>
    </row>
    <row r="22" spans="1:6" x14ac:dyDescent="0.25">
      <c r="A22" s="35" t="s">
        <v>129</v>
      </c>
      <c r="B22" s="36" t="s">
        <v>130</v>
      </c>
      <c r="C22" s="69"/>
      <c r="D22" s="63">
        <v>68670</v>
      </c>
      <c r="E22" s="63">
        <v>10190</v>
      </c>
      <c r="F22" s="63">
        <v>102</v>
      </c>
    </row>
    <row r="23" spans="1:6" x14ac:dyDescent="0.25">
      <c r="A23" s="35" t="s">
        <v>131</v>
      </c>
      <c r="B23" s="36" t="s">
        <v>132</v>
      </c>
      <c r="C23" s="69"/>
      <c r="D23" s="63">
        <v>34210</v>
      </c>
      <c r="E23" s="63">
        <v>0</v>
      </c>
      <c r="F23" s="63">
        <v>26</v>
      </c>
    </row>
    <row r="24" spans="1:6" ht="13.8" thickBot="1" x14ac:dyDescent="0.3">
      <c r="A24" s="35" t="s">
        <v>131</v>
      </c>
      <c r="B24" s="35" t="s">
        <v>133</v>
      </c>
      <c r="C24" s="68"/>
      <c r="D24" s="63">
        <v>38870</v>
      </c>
      <c r="E24" s="63">
        <v>0</v>
      </c>
      <c r="F24" s="63">
        <v>9</v>
      </c>
    </row>
    <row r="25" spans="1:6" ht="13.8" thickBot="1" x14ac:dyDescent="0.3">
      <c r="A25" s="37" t="s">
        <v>134</v>
      </c>
      <c r="B25" s="37" t="s">
        <v>135</v>
      </c>
      <c r="C25" s="60"/>
      <c r="D25" s="60">
        <f>SUM(D15:D24)</f>
        <v>541770</v>
      </c>
      <c r="E25" s="60">
        <f>SUM(E15:E24)</f>
        <v>14690</v>
      </c>
      <c r="F25" s="60">
        <f>SUM(F15:F24)</f>
        <v>331</v>
      </c>
    </row>
    <row r="26" spans="1:6" ht="13.8" thickTop="1" x14ac:dyDescent="0.25">
      <c r="A26" s="39"/>
      <c r="B26" s="39"/>
      <c r="C26" s="67"/>
      <c r="D26" s="67"/>
      <c r="E26" s="63"/>
      <c r="F26" s="66"/>
    </row>
    <row r="27" spans="1:6" ht="27" thickBot="1" x14ac:dyDescent="0.3">
      <c r="A27" s="40" t="s">
        <v>136</v>
      </c>
      <c r="B27" s="33" t="s">
        <v>105</v>
      </c>
      <c r="C27" s="65"/>
      <c r="D27" s="65" t="s">
        <v>7</v>
      </c>
      <c r="E27" s="64" t="s">
        <v>100</v>
      </c>
      <c r="F27" s="64" t="s">
        <v>171</v>
      </c>
    </row>
    <row r="28" spans="1:6" x14ac:dyDescent="0.25">
      <c r="A28" s="42" t="s">
        <v>120</v>
      </c>
      <c r="B28" s="36" t="s">
        <v>121</v>
      </c>
      <c r="C28" s="63"/>
      <c r="D28" s="63">
        <v>7600</v>
      </c>
      <c r="E28" s="62">
        <v>0</v>
      </c>
      <c r="F28" s="62" t="s">
        <v>170</v>
      </c>
    </row>
    <row r="29" spans="1:6" x14ac:dyDescent="0.25">
      <c r="A29" s="42" t="s">
        <v>122</v>
      </c>
      <c r="B29" s="36" t="s">
        <v>140</v>
      </c>
      <c r="C29" s="63"/>
      <c r="D29" s="63">
        <v>19520</v>
      </c>
      <c r="E29" s="62">
        <v>0</v>
      </c>
      <c r="F29" s="62" t="s">
        <v>169</v>
      </c>
    </row>
    <row r="30" spans="1:6" ht="13.8" thickBot="1" x14ac:dyDescent="0.3">
      <c r="A30" s="42" t="s">
        <v>122</v>
      </c>
      <c r="B30" s="36" t="s">
        <v>168</v>
      </c>
      <c r="C30" s="63"/>
      <c r="D30" s="63">
        <v>24000</v>
      </c>
      <c r="E30" s="62">
        <v>0</v>
      </c>
      <c r="F30" s="62" t="s">
        <v>167</v>
      </c>
    </row>
    <row r="31" spans="1:6" ht="13.8" thickBot="1" x14ac:dyDescent="0.3">
      <c r="A31" s="37" t="s">
        <v>118</v>
      </c>
      <c r="B31" s="37"/>
      <c r="C31" s="61"/>
      <c r="D31" s="60">
        <f>SUM(D28:D30)</f>
        <v>51120</v>
      </c>
      <c r="E31" s="60">
        <f>SUM(E28:E30)</f>
        <v>0</v>
      </c>
      <c r="F31" s="60"/>
    </row>
    <row r="32" spans="1:6" ht="13.8" thickTop="1" x14ac:dyDescent="0.25">
      <c r="A32" s="43"/>
      <c r="B32" s="43"/>
      <c r="C32" s="59"/>
      <c r="D32" s="59"/>
      <c r="E32" s="59"/>
      <c r="F32" s="59"/>
    </row>
    <row r="33" spans="1:6" ht="13.8" thickBot="1" x14ac:dyDescent="0.3">
      <c r="A33" s="45" t="s">
        <v>137</v>
      </c>
      <c r="B33" s="45" t="s">
        <v>138</v>
      </c>
      <c r="C33" s="58"/>
      <c r="D33" s="57">
        <f>D6+D25</f>
        <v>1835827</v>
      </c>
      <c r="E33" s="57">
        <f>E6+E25</f>
        <v>334694</v>
      </c>
      <c r="F33" s="57">
        <f>F6+F25</f>
        <v>809</v>
      </c>
    </row>
    <row r="34" spans="1:6" ht="13.8" thickTop="1" x14ac:dyDescent="0.25">
      <c r="A34" s="43"/>
      <c r="B34" s="43"/>
      <c r="C34" s="44"/>
      <c r="D34" s="44"/>
      <c r="E34" s="44"/>
      <c r="F34" s="44"/>
    </row>
    <row r="35" spans="1:6" x14ac:dyDescent="0.25">
      <c r="A35" s="35" t="s">
        <v>139</v>
      </c>
      <c r="B35" s="43"/>
      <c r="C35" s="44"/>
      <c r="D35" s="44"/>
      <c r="E35" s="44"/>
      <c r="F35" s="44"/>
    </row>
    <row r="36" spans="1:6" x14ac:dyDescent="0.25">
      <c r="A36" s="43"/>
      <c r="B36" s="43"/>
      <c r="C36" s="44"/>
      <c r="D36" s="44"/>
      <c r="E36" s="44"/>
      <c r="F36" s="44"/>
    </row>
  </sheetData>
  <pageMargins left="0.7" right="0.7" top="0.75" bottom="0.75" header="0.3" footer="0.3"/>
  <pageSetup paperSize="9" scale="61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8C43EC7062A7545A8DB49BAB9FA9D3A" ma:contentTypeVersion="21" ma:contentTypeDescription="Create a new document." ma:contentTypeScope="" ma:versionID="0606be25703de7235a2e27503e0122a0">
  <xsd:schema xmlns:xsd="http://www.w3.org/2001/XMLSchema" xmlns:xs="http://www.w3.org/2001/XMLSchema" xmlns:p="http://schemas.microsoft.com/office/2006/metadata/properties" xmlns:ns2="7a4f9a77-900e-42f7-ac48-ecccb77d7df7" xmlns:ns3="2f71da47-2018-4ff5-82d4-c0f4d3d5f5e0" targetNamespace="http://schemas.microsoft.com/office/2006/metadata/properties" ma:root="true" ma:fieldsID="1a583cf3b836b5cc8eff8f8ce1decdbe" ns2:_="" ns3:_="">
    <xsd:import namespace="7a4f9a77-900e-42f7-ac48-ecccb77d7df7"/>
    <xsd:import namespace="2f71da47-2018-4ff5-82d4-c0f4d3d5f5e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Location" minOccurs="0"/>
                <xsd:element ref="ns3:SharedWithUsers" minOccurs="0"/>
                <xsd:element ref="ns3:SharedWithDetails" minOccurs="0"/>
                <xsd:element ref="ns2:Category" minOccurs="0"/>
                <xsd:element ref="ns2:Document_x0020_owner" minOccurs="0"/>
                <xsd:element ref="ns2:Review_x0020_by" minOccurs="0"/>
                <xsd:element ref="ns2:Period" minOccurs="0"/>
                <xsd:element ref="ns2:MediaServiceAutoKeyPoints" minOccurs="0"/>
                <xsd:element ref="ns2:MediaServiceKeyPoint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OCR" minOccurs="0"/>
                <xsd:element ref="ns2:lcf76f155ced4ddcb4097134ff3c332f" minOccurs="0"/>
                <xsd:element ref="ns3:TaxCatchAll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4f9a77-900e-42f7-ac48-ecccb77d7d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Location" ma:index="12" nillable="true" ma:displayName="MediaServiceLocation" ma:internalName="MediaServiceLocation" ma:readOnly="true">
      <xsd:simpleType>
        <xsd:restriction base="dms:Text"/>
      </xsd:simpleType>
    </xsd:element>
    <xsd:element name="Category" ma:index="15" nillable="true" ma:displayName="Category" ma:format="Dropdown" ma:internalName="Category">
      <xsd:simpleType>
        <xsd:restriction base="dms:Choice">
          <xsd:enumeration value="Q-General"/>
          <xsd:enumeration value="Q-Presentation"/>
          <xsd:enumeration value="Q-Report_MD&amp;A"/>
          <xsd:enumeration value="Q-Report_Financials"/>
          <xsd:enumeration value="Q-Report_Appendix"/>
          <xsd:enumeration value="Q-Supporting-docs"/>
          <xsd:enumeration value="Memos"/>
          <xsd:enumeration value="General Channel document"/>
        </xsd:restriction>
      </xsd:simpleType>
    </xsd:element>
    <xsd:element name="Document_x0020_owner" ma:index="16" nillable="true" ma:displayName="Document owner" ma:list="UserInfo" ma:SharePointGroup="0" ma:internalName="Document_x0020_owner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Review_x0020_by" ma:index="17" nillable="true" ma:displayName="Review by" ma:list="UserInfo" ma:SharePointGroup="0" ma:internalName="Review_x0020_by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Period" ma:index="18" nillable="true" ma:displayName="Period" ma:default="2020-2Q" ma:format="Dropdown" ma:internalName="Period">
      <xsd:simpleType>
        <xsd:restriction base="dms:Choice">
          <xsd:enumeration value="2020-4Q"/>
          <xsd:enumeration value="2020-3Q"/>
          <xsd:enumeration value="2020-2Q"/>
          <xsd:enumeration value="2020-1Q"/>
          <xsd:enumeration value="2019-4Q"/>
          <xsd:enumeration value="2019-3Q"/>
          <xsd:enumeration value="2019-2Q"/>
          <xsd:enumeration value="2019-1Q"/>
          <xsd:enumeration value="2018-4Q"/>
          <xsd:enumeration value="2018-3Q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3" nillable="true" ma:displayName="Length (seconds)" ma:internalName="MediaLengthInSeconds" ma:readOnly="true">
      <xsd:simpleType>
        <xsd:restriction base="dms:Unknown"/>
      </xsd:simpleType>
    </xsd:element>
    <xsd:element name="MediaServiceOCR" ma:index="2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26" nillable="true" ma:taxonomy="true" ma:internalName="lcf76f155ced4ddcb4097134ff3c332f" ma:taxonomyFieldName="MediaServiceImageTags" ma:displayName="Image Tags" ma:readOnly="false" ma:fieldId="{5cf76f15-5ced-4ddc-b409-7134ff3c332f}" ma:taxonomyMulti="true" ma:sspId="739d7925-ed03-4ca2-b8d3-f6ec7f7ceba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f71da47-2018-4ff5-82d4-c0f4d3d5f5e0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7" nillable="true" ma:displayName="Taxonomy Catch All Column" ma:hidden="true" ma:list="{376dfcbc-975f-4fe7-93a3-80621923ab36}" ma:internalName="TaxCatchAll" ma:showField="CatchAllData" ma:web="2f71da47-2018-4ff5-82d4-c0f4d3d5f5e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Document_x0020_owner xmlns="7a4f9a77-900e-42f7-ac48-ecccb77d7df7">
      <UserInfo>
        <DisplayName/>
        <AccountId xsi:nil="true"/>
        <AccountType/>
      </UserInfo>
    </Document_x0020_owner>
    <Period xmlns="7a4f9a77-900e-42f7-ac48-ecccb77d7df7">2020-2Q</Period>
    <Category xmlns="7a4f9a77-900e-42f7-ac48-ecccb77d7df7" xsi:nil="true"/>
    <lcf76f155ced4ddcb4097134ff3c332f xmlns="7a4f9a77-900e-42f7-ac48-ecccb77d7df7">
      <Terms xmlns="http://schemas.microsoft.com/office/infopath/2007/PartnerControls"/>
    </lcf76f155ced4ddcb4097134ff3c332f>
    <TaxCatchAll xmlns="2f71da47-2018-4ff5-82d4-c0f4d3d5f5e0" xsi:nil="true"/>
    <Review_x0020_by xmlns="7a4f9a77-900e-42f7-ac48-ecccb77d7df7">
      <UserInfo>
        <DisplayName/>
        <AccountId xsi:nil="true"/>
        <AccountType/>
      </UserInfo>
    </Review_x0020_by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DF009D-FDB8-4200-82BD-6BFD7893773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a4f9a77-900e-42f7-ac48-ecccb77d7df7"/>
    <ds:schemaRef ds:uri="2f71da47-2018-4ff5-82d4-c0f4d3d5f5e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9ADB34F-8865-4533-B20D-563024F9F3AE}">
  <ds:schemaRefs>
    <ds:schemaRef ds:uri="http://purl.org/dc/terms/"/>
    <ds:schemaRef ds:uri="7a4f9a77-900e-42f7-ac48-ecccb77d7df7"/>
    <ds:schemaRef ds:uri="http://schemas.microsoft.com/office/2006/documentManagement/types"/>
    <ds:schemaRef ds:uri="http://www.w3.org/XML/1998/namespace"/>
    <ds:schemaRef ds:uri="http://schemas.microsoft.com/office/2006/metadata/properties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2f71da47-2018-4ff5-82d4-c0f4d3d5f5e0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88368ADC-A0CA-40A3-8B2D-1F013588100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Fleet 08282025</vt:lpstr>
      <vt:lpstr>Terminals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Albert Reyes</dc:creator>
  <cp:keywords/>
  <dc:description/>
  <cp:lastModifiedBy>Albert Reyes</cp:lastModifiedBy>
  <cp:revision/>
  <cp:lastPrinted>2023-08-11T13:03:48Z</cp:lastPrinted>
  <dcterms:created xsi:type="dcterms:W3CDTF">2022-01-27T12:42:37Z</dcterms:created>
  <dcterms:modified xsi:type="dcterms:W3CDTF">2025-08-28T02:01:06Z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0x01010028C43EC7062A7545A8DB49BAB9FA9D3A</vt:lpwstr>
  </property>
  <property fmtid="{D5CDD505-2E9C-101B-9397-08002B2CF9AE}" pid="3" name="MediaServiceImageTags">
    <vt:lpwstr/>
  </property>
</Properties>
</file>